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00" windowWidth="20295" windowHeight="5325" firstSheet="1" activeTab="2"/>
  </bookViews>
  <sheets>
    <sheet name="PalisadeFitLinks" sheetId="4" state="hidden" r:id="rId1"/>
    <sheet name="UpdatingNotes" sheetId="5" r:id="rId2"/>
    <sheet name="Cash-Futures" sheetId="1" r:id="rId3"/>
    <sheet name="Steer Basis" sheetId="2" r:id="rId4"/>
    <sheet name="Heifer Basis" sheetId="3" r:id="rId5"/>
    <sheet name="Sheet1" sheetId="6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M404" i="1" l="1"/>
  <c r="L404" i="1"/>
  <c r="K404" i="1"/>
  <c r="J404" i="1"/>
  <c r="I404" i="1"/>
  <c r="H404" i="1"/>
  <c r="G404" i="1"/>
  <c r="F404" i="1"/>
  <c r="E404" i="1"/>
  <c r="D404" i="1"/>
  <c r="C404" i="1"/>
  <c r="B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22" i="1"/>
  <c r="M121" i="1"/>
  <c r="M120" i="1"/>
  <c r="B120" i="1"/>
  <c r="B119" i="1"/>
  <c r="B118" i="1"/>
  <c r="B117" i="1"/>
  <c r="B122" i="1"/>
  <c r="B121" i="1"/>
  <c r="M119" i="1"/>
  <c r="C117" i="1"/>
  <c r="D117" i="1"/>
  <c r="E117" i="1"/>
  <c r="F117" i="1"/>
  <c r="G117" i="1"/>
  <c r="H117" i="1"/>
  <c r="I117" i="1"/>
  <c r="J117" i="1"/>
  <c r="K117" i="1"/>
  <c r="L117" i="1"/>
  <c r="M117" i="1"/>
  <c r="C118" i="1"/>
  <c r="D118" i="1"/>
  <c r="E118" i="1"/>
  <c r="F118" i="1"/>
  <c r="G118" i="1"/>
  <c r="H118" i="1"/>
  <c r="I118" i="1"/>
  <c r="J118" i="1"/>
  <c r="K118" i="1"/>
  <c r="L118" i="1"/>
  <c r="M118" i="1"/>
  <c r="C119" i="1"/>
  <c r="D119" i="1"/>
  <c r="E119" i="1"/>
  <c r="F119" i="1"/>
  <c r="G119" i="1"/>
  <c r="H119" i="1"/>
  <c r="I119" i="1"/>
  <c r="J119" i="1"/>
  <c r="K119" i="1"/>
  <c r="L119" i="1"/>
  <c r="C120" i="1"/>
  <c r="D120" i="1"/>
  <c r="E120" i="1"/>
  <c r="F120" i="1"/>
  <c r="G120" i="1"/>
  <c r="H120" i="1"/>
  <c r="I120" i="1"/>
  <c r="J120" i="1"/>
  <c r="K120" i="1"/>
  <c r="L120" i="1"/>
  <c r="C121" i="1"/>
  <c r="D121" i="1"/>
  <c r="E121" i="1"/>
  <c r="F121" i="1"/>
  <c r="G121" i="1"/>
  <c r="H121" i="1"/>
  <c r="I121" i="1"/>
  <c r="J121" i="1"/>
  <c r="K121" i="1"/>
  <c r="L121" i="1"/>
  <c r="C122" i="1"/>
  <c r="D122" i="1"/>
  <c r="E122" i="1"/>
  <c r="F122" i="1"/>
  <c r="G122" i="1"/>
  <c r="H122" i="1"/>
  <c r="I122" i="1"/>
  <c r="J122" i="1"/>
  <c r="K122" i="1"/>
  <c r="L122" i="1"/>
  <c r="C136" i="3"/>
  <c r="D136" i="3"/>
  <c r="E136" i="3"/>
  <c r="F136" i="3"/>
  <c r="G136" i="3"/>
  <c r="H136" i="3"/>
  <c r="I136" i="3"/>
  <c r="J136" i="3"/>
  <c r="K136" i="3"/>
  <c r="L136" i="3"/>
  <c r="M136" i="3"/>
  <c r="C137" i="3"/>
  <c r="D137" i="3"/>
  <c r="E137" i="3"/>
  <c r="F137" i="3"/>
  <c r="G137" i="3"/>
  <c r="H137" i="3"/>
  <c r="I137" i="3"/>
  <c r="J137" i="3"/>
  <c r="K137" i="3"/>
  <c r="L137" i="3"/>
  <c r="M137" i="3"/>
  <c r="C138" i="3"/>
  <c r="D138" i="3"/>
  <c r="E138" i="3"/>
  <c r="F138" i="3"/>
  <c r="G138" i="3"/>
  <c r="H138" i="3"/>
  <c r="I138" i="3"/>
  <c r="J138" i="3"/>
  <c r="K138" i="3"/>
  <c r="L138" i="3"/>
  <c r="M138" i="3"/>
  <c r="C139" i="3"/>
  <c r="D139" i="3"/>
  <c r="E139" i="3"/>
  <c r="F139" i="3"/>
  <c r="G139" i="3"/>
  <c r="H139" i="3"/>
  <c r="I139" i="3"/>
  <c r="J139" i="3"/>
  <c r="K139" i="3"/>
  <c r="L139" i="3"/>
  <c r="M139" i="3"/>
  <c r="C140" i="3"/>
  <c r="D140" i="3"/>
  <c r="E140" i="3"/>
  <c r="F140" i="3"/>
  <c r="G140" i="3"/>
  <c r="H140" i="3"/>
  <c r="I140" i="3"/>
  <c r="J140" i="3"/>
  <c r="K140" i="3"/>
  <c r="L140" i="3"/>
  <c r="M140" i="3"/>
  <c r="C141" i="3"/>
  <c r="D141" i="3"/>
  <c r="E141" i="3"/>
  <c r="F141" i="3"/>
  <c r="G141" i="3"/>
  <c r="H141" i="3"/>
  <c r="I141" i="3"/>
  <c r="J141" i="3"/>
  <c r="K141" i="3"/>
  <c r="L141" i="3"/>
  <c r="M141" i="3"/>
  <c r="B141" i="3"/>
  <c r="B140" i="3"/>
  <c r="B139" i="3"/>
  <c r="B138" i="3"/>
  <c r="B137" i="3"/>
  <c r="B136" i="3"/>
  <c r="N132" i="3"/>
  <c r="M132" i="3"/>
  <c r="C89" i="3"/>
  <c r="D89" i="3"/>
  <c r="E89" i="3"/>
  <c r="F89" i="3"/>
  <c r="G89" i="3"/>
  <c r="H89" i="3"/>
  <c r="I89" i="3"/>
  <c r="J89" i="3"/>
  <c r="K89" i="3"/>
  <c r="L89" i="3"/>
  <c r="M89" i="3"/>
  <c r="C90" i="3"/>
  <c r="D90" i="3"/>
  <c r="E90" i="3"/>
  <c r="F90" i="3"/>
  <c r="G90" i="3"/>
  <c r="H90" i="3"/>
  <c r="I90" i="3"/>
  <c r="J90" i="3"/>
  <c r="K90" i="3"/>
  <c r="L90" i="3"/>
  <c r="M90" i="3"/>
  <c r="C91" i="3"/>
  <c r="D91" i="3"/>
  <c r="E91" i="3"/>
  <c r="F91" i="3"/>
  <c r="G91" i="3"/>
  <c r="H91" i="3"/>
  <c r="I91" i="3"/>
  <c r="J91" i="3"/>
  <c r="K91" i="3"/>
  <c r="L91" i="3"/>
  <c r="M91" i="3"/>
  <c r="C92" i="3"/>
  <c r="D92" i="3"/>
  <c r="E92" i="3"/>
  <c r="F92" i="3"/>
  <c r="G92" i="3"/>
  <c r="H92" i="3"/>
  <c r="I92" i="3"/>
  <c r="J92" i="3"/>
  <c r="K92" i="3"/>
  <c r="L92" i="3"/>
  <c r="M92" i="3"/>
  <c r="C93" i="3"/>
  <c r="D93" i="3"/>
  <c r="E93" i="3"/>
  <c r="F93" i="3"/>
  <c r="G93" i="3"/>
  <c r="H93" i="3"/>
  <c r="I93" i="3"/>
  <c r="J93" i="3"/>
  <c r="K93" i="3"/>
  <c r="L93" i="3"/>
  <c r="M93" i="3"/>
  <c r="C94" i="3"/>
  <c r="D94" i="3"/>
  <c r="E94" i="3"/>
  <c r="F94" i="3"/>
  <c r="G94" i="3"/>
  <c r="H94" i="3"/>
  <c r="I94" i="3"/>
  <c r="J94" i="3"/>
  <c r="K94" i="3"/>
  <c r="L94" i="3"/>
  <c r="M94" i="3"/>
  <c r="B94" i="3"/>
  <c r="B93" i="3"/>
  <c r="B92" i="3"/>
  <c r="B91" i="3"/>
  <c r="B90" i="3"/>
  <c r="B89" i="3"/>
  <c r="N85" i="3"/>
  <c r="M85" i="3"/>
  <c r="N38" i="3"/>
  <c r="M38" i="3"/>
  <c r="C42" i="3"/>
  <c r="D42" i="3"/>
  <c r="E42" i="3"/>
  <c r="F42" i="3"/>
  <c r="G42" i="3"/>
  <c r="H42" i="3"/>
  <c r="I42" i="3"/>
  <c r="J42" i="3"/>
  <c r="K42" i="3"/>
  <c r="L42" i="3"/>
  <c r="M42" i="3"/>
  <c r="C43" i="3"/>
  <c r="D43" i="3"/>
  <c r="E43" i="3"/>
  <c r="F43" i="3"/>
  <c r="G43" i="3"/>
  <c r="H43" i="3"/>
  <c r="I43" i="3"/>
  <c r="J43" i="3"/>
  <c r="K43" i="3"/>
  <c r="L43" i="3"/>
  <c r="M43" i="3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F45" i="3"/>
  <c r="G45" i="3"/>
  <c r="H45" i="3"/>
  <c r="I45" i="3"/>
  <c r="J45" i="3"/>
  <c r="K45" i="3"/>
  <c r="L45" i="3"/>
  <c r="M45" i="3"/>
  <c r="C46" i="3"/>
  <c r="D46" i="3"/>
  <c r="E46" i="3"/>
  <c r="F46" i="3"/>
  <c r="G46" i="3"/>
  <c r="H46" i="3"/>
  <c r="I46" i="3"/>
  <c r="J46" i="3"/>
  <c r="K46" i="3"/>
  <c r="L46" i="3"/>
  <c r="M46" i="3"/>
  <c r="C47" i="3"/>
  <c r="D47" i="3"/>
  <c r="E47" i="3"/>
  <c r="F47" i="3"/>
  <c r="G47" i="3"/>
  <c r="H47" i="3"/>
  <c r="I47" i="3"/>
  <c r="J47" i="3"/>
  <c r="K47" i="3"/>
  <c r="L47" i="3"/>
  <c r="M47" i="3"/>
  <c r="B47" i="3"/>
  <c r="B46" i="3"/>
  <c r="B45" i="3"/>
  <c r="B44" i="3"/>
  <c r="B43" i="3"/>
  <c r="B42" i="3"/>
  <c r="C183" i="2"/>
  <c r="D183" i="2"/>
  <c r="E183" i="2"/>
  <c r="F183" i="2"/>
  <c r="G183" i="2"/>
  <c r="H183" i="2"/>
  <c r="I183" i="2"/>
  <c r="J183" i="2"/>
  <c r="K183" i="2"/>
  <c r="L183" i="2"/>
  <c r="M183" i="2"/>
  <c r="C184" i="2"/>
  <c r="D184" i="2"/>
  <c r="E184" i="2"/>
  <c r="F184" i="2"/>
  <c r="G184" i="2"/>
  <c r="H184" i="2"/>
  <c r="I184" i="2"/>
  <c r="J184" i="2"/>
  <c r="K184" i="2"/>
  <c r="L184" i="2"/>
  <c r="M184" i="2"/>
  <c r="C185" i="2"/>
  <c r="D185" i="2"/>
  <c r="E185" i="2"/>
  <c r="F185" i="2"/>
  <c r="G185" i="2"/>
  <c r="H185" i="2"/>
  <c r="I185" i="2"/>
  <c r="J185" i="2"/>
  <c r="K185" i="2"/>
  <c r="L185" i="2"/>
  <c r="M185" i="2"/>
  <c r="C186" i="2"/>
  <c r="D186" i="2"/>
  <c r="E186" i="2"/>
  <c r="F186" i="2"/>
  <c r="G186" i="2"/>
  <c r="H186" i="2"/>
  <c r="I186" i="2"/>
  <c r="J186" i="2"/>
  <c r="K186" i="2"/>
  <c r="L186" i="2"/>
  <c r="M186" i="2"/>
  <c r="C187" i="2"/>
  <c r="D187" i="2"/>
  <c r="E187" i="2"/>
  <c r="F187" i="2"/>
  <c r="G187" i="2"/>
  <c r="H187" i="2"/>
  <c r="I187" i="2"/>
  <c r="J187" i="2"/>
  <c r="K187" i="2"/>
  <c r="L187" i="2"/>
  <c r="M187" i="2"/>
  <c r="C188" i="2"/>
  <c r="D188" i="2"/>
  <c r="E188" i="2"/>
  <c r="F188" i="2"/>
  <c r="G188" i="2"/>
  <c r="H188" i="2"/>
  <c r="I188" i="2"/>
  <c r="J188" i="2"/>
  <c r="K188" i="2"/>
  <c r="L188" i="2"/>
  <c r="M188" i="2"/>
  <c r="B184" i="2"/>
  <c r="B183" i="2"/>
  <c r="B186" i="2"/>
  <c r="B185" i="2"/>
  <c r="B187" i="2"/>
  <c r="B188" i="2"/>
  <c r="C136" i="2"/>
  <c r="D136" i="2"/>
  <c r="E136" i="2"/>
  <c r="F136" i="2"/>
  <c r="G136" i="2"/>
  <c r="H136" i="2"/>
  <c r="I136" i="2"/>
  <c r="J136" i="2"/>
  <c r="K136" i="2"/>
  <c r="L136" i="2"/>
  <c r="M136" i="2"/>
  <c r="C137" i="2"/>
  <c r="D137" i="2"/>
  <c r="E137" i="2"/>
  <c r="F137" i="2"/>
  <c r="G137" i="2"/>
  <c r="H137" i="2"/>
  <c r="I137" i="2"/>
  <c r="J137" i="2"/>
  <c r="K137" i="2"/>
  <c r="L137" i="2"/>
  <c r="M137" i="2"/>
  <c r="C138" i="2"/>
  <c r="D138" i="2"/>
  <c r="E138" i="2"/>
  <c r="F138" i="2"/>
  <c r="G138" i="2"/>
  <c r="H138" i="2"/>
  <c r="I138" i="2"/>
  <c r="J138" i="2"/>
  <c r="K138" i="2"/>
  <c r="L138" i="2"/>
  <c r="M138" i="2"/>
  <c r="C139" i="2"/>
  <c r="D139" i="2"/>
  <c r="E139" i="2"/>
  <c r="F139" i="2"/>
  <c r="G139" i="2"/>
  <c r="H139" i="2"/>
  <c r="I139" i="2"/>
  <c r="J139" i="2"/>
  <c r="K139" i="2"/>
  <c r="L139" i="2"/>
  <c r="M139" i="2"/>
  <c r="C140" i="2"/>
  <c r="D140" i="2"/>
  <c r="E140" i="2"/>
  <c r="F140" i="2"/>
  <c r="G140" i="2"/>
  <c r="H140" i="2"/>
  <c r="I140" i="2"/>
  <c r="J140" i="2"/>
  <c r="K140" i="2"/>
  <c r="L140" i="2"/>
  <c r="M140" i="2"/>
  <c r="C141" i="2"/>
  <c r="D141" i="2"/>
  <c r="E141" i="2"/>
  <c r="F141" i="2"/>
  <c r="G141" i="2"/>
  <c r="H141" i="2"/>
  <c r="I141" i="2"/>
  <c r="J141" i="2"/>
  <c r="K141" i="2"/>
  <c r="L141" i="2"/>
  <c r="M141" i="2"/>
  <c r="B141" i="2"/>
  <c r="B140" i="2"/>
  <c r="B139" i="2"/>
  <c r="B138" i="2"/>
  <c r="B137" i="2"/>
  <c r="B136" i="2"/>
  <c r="C89" i="2"/>
  <c r="D89" i="2"/>
  <c r="E89" i="2"/>
  <c r="F89" i="2"/>
  <c r="G89" i="2"/>
  <c r="H89" i="2"/>
  <c r="I89" i="2"/>
  <c r="J89" i="2"/>
  <c r="K89" i="2"/>
  <c r="L89" i="2"/>
  <c r="M89" i="2"/>
  <c r="C90" i="2"/>
  <c r="D90" i="2"/>
  <c r="E90" i="2"/>
  <c r="F90" i="2"/>
  <c r="G90" i="2"/>
  <c r="H90" i="2"/>
  <c r="I90" i="2"/>
  <c r="J90" i="2"/>
  <c r="K90" i="2"/>
  <c r="L90" i="2"/>
  <c r="M90" i="2"/>
  <c r="C91" i="2"/>
  <c r="D91" i="2"/>
  <c r="E91" i="2"/>
  <c r="F91" i="2"/>
  <c r="G91" i="2"/>
  <c r="H91" i="2"/>
  <c r="I91" i="2"/>
  <c r="J91" i="2"/>
  <c r="K91" i="2"/>
  <c r="L91" i="2"/>
  <c r="M91" i="2"/>
  <c r="C92" i="2"/>
  <c r="D92" i="2"/>
  <c r="E92" i="2"/>
  <c r="F92" i="2"/>
  <c r="G92" i="2"/>
  <c r="H92" i="2"/>
  <c r="I92" i="2"/>
  <c r="J92" i="2"/>
  <c r="K92" i="2"/>
  <c r="L92" i="2"/>
  <c r="M92" i="2"/>
  <c r="C93" i="2"/>
  <c r="D93" i="2"/>
  <c r="E93" i="2"/>
  <c r="F93" i="2"/>
  <c r="G93" i="2"/>
  <c r="H93" i="2"/>
  <c r="I93" i="2"/>
  <c r="J93" i="2"/>
  <c r="K93" i="2"/>
  <c r="L93" i="2"/>
  <c r="M93" i="2"/>
  <c r="C94" i="2"/>
  <c r="D94" i="2"/>
  <c r="E94" i="2"/>
  <c r="F94" i="2"/>
  <c r="G94" i="2"/>
  <c r="H94" i="2"/>
  <c r="I94" i="2"/>
  <c r="J94" i="2"/>
  <c r="K94" i="2"/>
  <c r="L94" i="2"/>
  <c r="M94" i="2"/>
  <c r="B94" i="2"/>
  <c r="B93" i="2"/>
  <c r="B92" i="2"/>
  <c r="B91" i="2"/>
  <c r="B90" i="2"/>
  <c r="B89" i="2"/>
  <c r="C47" i="2"/>
  <c r="D47" i="2"/>
  <c r="E47" i="2"/>
  <c r="F47" i="2"/>
  <c r="G47" i="2"/>
  <c r="H47" i="2"/>
  <c r="I47" i="2"/>
  <c r="J47" i="2"/>
  <c r="K47" i="2"/>
  <c r="L47" i="2"/>
  <c r="M47" i="2"/>
  <c r="B47" i="2"/>
  <c r="C46" i="2"/>
  <c r="D46" i="2"/>
  <c r="E46" i="2"/>
  <c r="F46" i="2"/>
  <c r="G46" i="2"/>
  <c r="H46" i="2"/>
  <c r="I46" i="2"/>
  <c r="J46" i="2"/>
  <c r="K46" i="2"/>
  <c r="L46" i="2"/>
  <c r="M46" i="2"/>
  <c r="B46" i="2"/>
  <c r="C45" i="2"/>
  <c r="D45" i="2"/>
  <c r="E45" i="2"/>
  <c r="F45" i="2"/>
  <c r="G45" i="2"/>
  <c r="H45" i="2"/>
  <c r="I45" i="2"/>
  <c r="J45" i="2"/>
  <c r="K45" i="2"/>
  <c r="L45" i="2"/>
  <c r="M45" i="2"/>
  <c r="B45" i="2"/>
  <c r="D44" i="2"/>
  <c r="E44" i="2"/>
  <c r="F44" i="2"/>
  <c r="G44" i="2"/>
  <c r="H44" i="2"/>
  <c r="I44" i="2"/>
  <c r="J44" i="2"/>
  <c r="K44" i="2"/>
  <c r="L44" i="2"/>
  <c r="M44" i="2"/>
  <c r="C44" i="2"/>
  <c r="B44" i="2"/>
  <c r="D43" i="2"/>
  <c r="E43" i="2"/>
  <c r="F43" i="2"/>
  <c r="G43" i="2"/>
  <c r="H43" i="2"/>
  <c r="I43" i="2"/>
  <c r="J43" i="2"/>
  <c r="K43" i="2"/>
  <c r="L43" i="2"/>
  <c r="M43" i="2"/>
  <c r="C43" i="2"/>
  <c r="B43" i="2"/>
  <c r="C42" i="2"/>
  <c r="D42" i="2"/>
  <c r="E42" i="2"/>
  <c r="F42" i="2"/>
  <c r="G42" i="2"/>
  <c r="H42" i="2"/>
  <c r="I42" i="2"/>
  <c r="J42" i="2"/>
  <c r="K42" i="2"/>
  <c r="L42" i="2"/>
  <c r="M42" i="2"/>
  <c r="B42" i="2"/>
  <c r="N179" i="2"/>
  <c r="M179" i="2"/>
  <c r="N132" i="2"/>
  <c r="M132" i="2"/>
  <c r="N85" i="2"/>
  <c r="M85" i="2"/>
  <c r="N38" i="2"/>
  <c r="M38" i="2"/>
  <c r="N395" i="1"/>
  <c r="N348" i="1"/>
  <c r="N301" i="1"/>
  <c r="N254" i="1"/>
  <c r="N207" i="1"/>
  <c r="N160" i="1"/>
  <c r="N113" i="1"/>
  <c r="N37" i="1"/>
  <c r="N75" i="1"/>
  <c r="K38" i="2"/>
  <c r="O15" i="7" l="1"/>
  <c r="N15" i="7"/>
  <c r="M15" i="7"/>
  <c r="L15" i="7"/>
  <c r="K15" i="7"/>
  <c r="J15" i="7"/>
  <c r="I15" i="7"/>
  <c r="H15" i="7"/>
  <c r="G15" i="7"/>
  <c r="F15" i="7"/>
  <c r="E15" i="7"/>
  <c r="D15" i="7"/>
  <c r="O26" i="7"/>
  <c r="N26" i="7"/>
  <c r="M26" i="7"/>
  <c r="L26" i="7"/>
  <c r="K26" i="7"/>
  <c r="J26" i="7"/>
  <c r="I26" i="7"/>
  <c r="H26" i="7"/>
  <c r="G26" i="7"/>
  <c r="F26" i="7"/>
  <c r="E26" i="7"/>
  <c r="D26" i="7"/>
  <c r="O52" i="7"/>
  <c r="N52" i="7"/>
  <c r="M52" i="7"/>
  <c r="L52" i="7"/>
  <c r="K52" i="7"/>
  <c r="J52" i="7"/>
  <c r="I52" i="7"/>
  <c r="H52" i="7"/>
  <c r="G52" i="7"/>
  <c r="F52" i="7"/>
  <c r="E52" i="7"/>
  <c r="D52" i="7"/>
  <c r="E38" i="7"/>
  <c r="F38" i="7"/>
  <c r="G38" i="7"/>
  <c r="H38" i="7"/>
  <c r="I38" i="7"/>
  <c r="J38" i="7"/>
  <c r="K38" i="7"/>
  <c r="L38" i="7"/>
  <c r="M38" i="7"/>
  <c r="N38" i="7"/>
  <c r="O38" i="7"/>
  <c r="D38" i="7"/>
  <c r="P38" i="6" l="1"/>
  <c r="O38" i="6"/>
  <c r="N38" i="6"/>
  <c r="M38" i="6"/>
  <c r="L38" i="6"/>
  <c r="K38" i="6"/>
  <c r="J38" i="6"/>
  <c r="I38" i="6"/>
  <c r="H38" i="6"/>
  <c r="G38" i="6"/>
  <c r="F38" i="6"/>
  <c r="E38" i="6"/>
  <c r="E32" i="6"/>
  <c r="F32" i="6"/>
  <c r="G32" i="6"/>
  <c r="H32" i="6"/>
  <c r="I32" i="6"/>
  <c r="J32" i="6"/>
  <c r="K32" i="6"/>
  <c r="L32" i="6"/>
  <c r="M32" i="6"/>
  <c r="N32" i="6"/>
  <c r="O32" i="6"/>
  <c r="P32" i="6"/>
  <c r="E33" i="6"/>
  <c r="F33" i="6"/>
  <c r="G33" i="6"/>
  <c r="H33" i="6"/>
  <c r="I33" i="6"/>
  <c r="J33" i="6"/>
  <c r="K33" i="6"/>
  <c r="L33" i="6"/>
  <c r="M33" i="6"/>
  <c r="N33" i="6"/>
  <c r="O33" i="6"/>
  <c r="P33" i="6"/>
  <c r="E34" i="6"/>
  <c r="F34" i="6"/>
  <c r="G34" i="6"/>
  <c r="H34" i="6"/>
  <c r="I34" i="6"/>
  <c r="J34" i="6"/>
  <c r="K34" i="6"/>
  <c r="L34" i="6"/>
  <c r="M34" i="6"/>
  <c r="N34" i="6"/>
  <c r="O34" i="6"/>
  <c r="P34" i="6"/>
  <c r="E35" i="6"/>
  <c r="F35" i="6"/>
  <c r="G35" i="6"/>
  <c r="H35" i="6"/>
  <c r="I35" i="6"/>
  <c r="J35" i="6"/>
  <c r="K35" i="6"/>
  <c r="L35" i="6"/>
  <c r="M35" i="6"/>
  <c r="N35" i="6"/>
  <c r="O35" i="6"/>
  <c r="P35" i="6"/>
  <c r="E36" i="6"/>
  <c r="F36" i="6"/>
  <c r="G36" i="6"/>
  <c r="H36" i="6"/>
  <c r="I36" i="6"/>
  <c r="J36" i="6"/>
  <c r="K36" i="6"/>
  <c r="L36" i="6"/>
  <c r="M36" i="6"/>
  <c r="N36" i="6"/>
  <c r="O36" i="6"/>
  <c r="P36" i="6"/>
  <c r="F31" i="6"/>
  <c r="G31" i="6"/>
  <c r="H31" i="6"/>
  <c r="I31" i="6"/>
  <c r="J31" i="6"/>
  <c r="K31" i="6"/>
  <c r="L31" i="6"/>
  <c r="M31" i="6"/>
  <c r="N31" i="6"/>
  <c r="O31" i="6"/>
  <c r="P31" i="6"/>
  <c r="E31" i="6"/>
  <c r="P18" i="6"/>
  <c r="O18" i="6"/>
  <c r="N18" i="6"/>
  <c r="M18" i="6"/>
  <c r="L18" i="6"/>
  <c r="K18" i="6"/>
  <c r="J18" i="6"/>
  <c r="I18" i="6"/>
  <c r="H18" i="6"/>
  <c r="G18" i="6"/>
  <c r="F18" i="6"/>
  <c r="E18" i="6"/>
  <c r="N36" i="1" l="1"/>
  <c r="N394" i="1"/>
  <c r="N347" i="1"/>
  <c r="N300" i="1"/>
  <c r="N253" i="1"/>
  <c r="N206" i="1"/>
  <c r="N159" i="1"/>
  <c r="N112" i="1"/>
  <c r="N74" i="1"/>
  <c r="B131" i="3"/>
  <c r="C131" i="3"/>
  <c r="D131" i="3"/>
  <c r="E131" i="3"/>
  <c r="F131" i="3"/>
  <c r="G131" i="3"/>
  <c r="H131" i="3"/>
  <c r="I131" i="3"/>
  <c r="J131" i="3"/>
  <c r="K131" i="3"/>
  <c r="L131" i="3"/>
  <c r="M131" i="3"/>
  <c r="B132" i="3"/>
  <c r="C132" i="3"/>
  <c r="D132" i="3"/>
  <c r="F132" i="3"/>
  <c r="I132" i="3"/>
  <c r="J132" i="3"/>
  <c r="K132" i="3"/>
  <c r="L132" i="3"/>
  <c r="B84" i="3"/>
  <c r="C84" i="3"/>
  <c r="D84" i="3"/>
  <c r="E84" i="3"/>
  <c r="F84" i="3"/>
  <c r="G84" i="3"/>
  <c r="H84" i="3"/>
  <c r="I84" i="3"/>
  <c r="J84" i="3"/>
  <c r="K84" i="3"/>
  <c r="L84" i="3"/>
  <c r="M84" i="3"/>
  <c r="B85" i="3"/>
  <c r="C85" i="3"/>
  <c r="D85" i="3"/>
  <c r="F85" i="3"/>
  <c r="I85" i="3"/>
  <c r="J85" i="3"/>
  <c r="K85" i="3"/>
  <c r="L85" i="3"/>
  <c r="B37" i="3"/>
  <c r="C37" i="3"/>
  <c r="D37" i="3"/>
  <c r="E37" i="3"/>
  <c r="F37" i="3"/>
  <c r="G37" i="3"/>
  <c r="H37" i="3"/>
  <c r="I37" i="3"/>
  <c r="J37" i="3"/>
  <c r="K37" i="3"/>
  <c r="L37" i="3"/>
  <c r="M37" i="3"/>
  <c r="B38" i="3"/>
  <c r="C38" i="3"/>
  <c r="D38" i="3"/>
  <c r="F38" i="3"/>
  <c r="I38" i="3"/>
  <c r="J38" i="3"/>
  <c r="K38" i="3"/>
  <c r="L38" i="3"/>
  <c r="B178" i="2"/>
  <c r="C178" i="2"/>
  <c r="D178" i="2"/>
  <c r="E178" i="2"/>
  <c r="F178" i="2"/>
  <c r="G178" i="2"/>
  <c r="H178" i="2"/>
  <c r="I178" i="2"/>
  <c r="J178" i="2"/>
  <c r="K178" i="2"/>
  <c r="L178" i="2"/>
  <c r="M178" i="2"/>
  <c r="B179" i="2"/>
  <c r="C179" i="2"/>
  <c r="D179" i="2"/>
  <c r="F179" i="2"/>
  <c r="H179" i="2"/>
  <c r="I179" i="2"/>
  <c r="J179" i="2"/>
  <c r="K179" i="2"/>
  <c r="L179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B132" i="2"/>
  <c r="C132" i="2"/>
  <c r="D132" i="2"/>
  <c r="F132" i="2"/>
  <c r="I132" i="2"/>
  <c r="J132" i="2"/>
  <c r="K132" i="2"/>
  <c r="L132" i="2"/>
  <c r="B84" i="2"/>
  <c r="C84" i="2"/>
  <c r="D84" i="2"/>
  <c r="E84" i="2"/>
  <c r="F84" i="2"/>
  <c r="G84" i="2"/>
  <c r="I84" i="2"/>
  <c r="J84" i="2"/>
  <c r="K84" i="2"/>
  <c r="L84" i="2"/>
  <c r="M84" i="2"/>
  <c r="B85" i="2"/>
  <c r="C85" i="2"/>
  <c r="D85" i="2"/>
  <c r="F85" i="2"/>
  <c r="I85" i="2"/>
  <c r="J85" i="2"/>
  <c r="K85" i="2"/>
  <c r="L85" i="2"/>
  <c r="B37" i="2"/>
  <c r="C37" i="2"/>
  <c r="D37" i="2"/>
  <c r="E37" i="2"/>
  <c r="F37" i="2"/>
  <c r="G37" i="2"/>
  <c r="I37" i="2"/>
  <c r="J37" i="2"/>
  <c r="K37" i="2"/>
  <c r="L37" i="2"/>
  <c r="M37" i="2"/>
  <c r="B38" i="2"/>
  <c r="C38" i="2"/>
  <c r="D38" i="2"/>
  <c r="F38" i="2"/>
  <c r="H38" i="2"/>
  <c r="I38" i="2"/>
  <c r="J38" i="2"/>
  <c r="L38" i="2"/>
  <c r="N178" i="2" l="1"/>
  <c r="N84" i="3"/>
  <c r="N131" i="3"/>
  <c r="N37" i="3"/>
  <c r="N37" i="2"/>
  <c r="N84" i="2"/>
  <c r="N131" i="2"/>
  <c r="B129" i="3"/>
  <c r="C129" i="3"/>
  <c r="D129" i="3"/>
  <c r="E129" i="3"/>
  <c r="F129" i="3"/>
  <c r="G129" i="3"/>
  <c r="H129" i="3"/>
  <c r="I129" i="3"/>
  <c r="J129" i="3"/>
  <c r="K129" i="3"/>
  <c r="L129" i="3"/>
  <c r="M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B82" i="3"/>
  <c r="C82" i="3"/>
  <c r="D82" i="3"/>
  <c r="E82" i="3"/>
  <c r="F82" i="3"/>
  <c r="G82" i="3"/>
  <c r="H82" i="3"/>
  <c r="I82" i="3"/>
  <c r="J82" i="3"/>
  <c r="K82" i="3"/>
  <c r="L82" i="3"/>
  <c r="M82" i="3"/>
  <c r="B83" i="3"/>
  <c r="C83" i="3"/>
  <c r="D83" i="3"/>
  <c r="E83" i="3"/>
  <c r="F83" i="3"/>
  <c r="G83" i="3"/>
  <c r="H83" i="3"/>
  <c r="I83" i="3"/>
  <c r="J83" i="3"/>
  <c r="K83" i="3"/>
  <c r="L83" i="3"/>
  <c r="M83" i="3"/>
  <c r="B35" i="3"/>
  <c r="C35" i="3"/>
  <c r="D35" i="3"/>
  <c r="E35" i="3"/>
  <c r="F35" i="3"/>
  <c r="G35" i="3"/>
  <c r="H35" i="3"/>
  <c r="I35" i="3"/>
  <c r="J35" i="3"/>
  <c r="K35" i="3"/>
  <c r="L35" i="3"/>
  <c r="M35" i="3"/>
  <c r="B36" i="3"/>
  <c r="C36" i="3"/>
  <c r="D36" i="3"/>
  <c r="E36" i="3"/>
  <c r="F36" i="3"/>
  <c r="G36" i="3"/>
  <c r="H36" i="3"/>
  <c r="I36" i="3"/>
  <c r="J36" i="3"/>
  <c r="K36" i="3"/>
  <c r="L36" i="3"/>
  <c r="M36" i="3"/>
  <c r="B176" i="2"/>
  <c r="C176" i="2"/>
  <c r="D176" i="2"/>
  <c r="E176" i="2"/>
  <c r="F176" i="2"/>
  <c r="G176" i="2"/>
  <c r="H176" i="2"/>
  <c r="I176" i="2"/>
  <c r="J176" i="2"/>
  <c r="K176" i="2"/>
  <c r="L176" i="2"/>
  <c r="M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B83" i="2"/>
  <c r="C83" i="2"/>
  <c r="D83" i="2"/>
  <c r="E83" i="2"/>
  <c r="F83" i="2"/>
  <c r="G83" i="2"/>
  <c r="H83" i="2"/>
  <c r="I83" i="2"/>
  <c r="J83" i="2"/>
  <c r="K83" i="2"/>
  <c r="L83" i="2"/>
  <c r="M83" i="2"/>
  <c r="B82" i="2"/>
  <c r="C82" i="2"/>
  <c r="D82" i="2"/>
  <c r="E82" i="2"/>
  <c r="F82" i="2"/>
  <c r="G82" i="2"/>
  <c r="H82" i="2"/>
  <c r="I82" i="2"/>
  <c r="J82" i="2"/>
  <c r="K82" i="2"/>
  <c r="L82" i="2"/>
  <c r="M82" i="2"/>
  <c r="B35" i="2"/>
  <c r="C35" i="2"/>
  <c r="D35" i="2"/>
  <c r="E35" i="2"/>
  <c r="F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N392" i="1"/>
  <c r="N393" i="1"/>
  <c r="N345" i="1"/>
  <c r="N346" i="1"/>
  <c r="N298" i="1"/>
  <c r="N299" i="1"/>
  <c r="N251" i="1"/>
  <c r="N252" i="1"/>
  <c r="N204" i="1"/>
  <c r="N205" i="1"/>
  <c r="N111" i="1"/>
  <c r="N83" i="2" l="1"/>
  <c r="N130" i="2"/>
  <c r="N177" i="2"/>
  <c r="N83" i="3"/>
  <c r="N36" i="3"/>
  <c r="N35" i="3"/>
  <c r="N130" i="3"/>
  <c r="N129" i="3"/>
  <c r="N82" i="3"/>
  <c r="N36" i="2"/>
  <c r="N35" i="2"/>
  <c r="N157" i="1"/>
  <c r="N158" i="1"/>
  <c r="N34" i="1"/>
  <c r="N35" i="1"/>
  <c r="N72" i="1"/>
  <c r="N73" i="1"/>
  <c r="N110" i="1" l="1"/>
  <c r="B128" i="2" l="1"/>
  <c r="C128" i="2"/>
  <c r="D128" i="2"/>
  <c r="E128" i="2"/>
  <c r="F128" i="2"/>
  <c r="G128" i="2"/>
  <c r="H128" i="2"/>
  <c r="I128" i="2"/>
  <c r="J128" i="2"/>
  <c r="K128" i="2"/>
  <c r="L128" i="2"/>
  <c r="M128" i="2"/>
  <c r="B81" i="2"/>
  <c r="C81" i="2"/>
  <c r="D81" i="2"/>
  <c r="E81" i="2"/>
  <c r="F81" i="2"/>
  <c r="G81" i="2"/>
  <c r="H81" i="2"/>
  <c r="I81" i="2"/>
  <c r="J81" i="2"/>
  <c r="K81" i="2"/>
  <c r="L81" i="2"/>
  <c r="M81" i="2"/>
  <c r="B34" i="2"/>
  <c r="C34" i="2"/>
  <c r="D34" i="2"/>
  <c r="E34" i="2"/>
  <c r="F34" i="2"/>
  <c r="G34" i="2"/>
  <c r="H34" i="2"/>
  <c r="I34" i="2"/>
  <c r="J34" i="2"/>
  <c r="K34" i="2"/>
  <c r="L34" i="2"/>
  <c r="M3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B81" i="3"/>
  <c r="C81" i="3"/>
  <c r="D81" i="3"/>
  <c r="E81" i="3"/>
  <c r="F81" i="3"/>
  <c r="G81" i="3"/>
  <c r="H81" i="3"/>
  <c r="I81" i="3"/>
  <c r="J81" i="3"/>
  <c r="K81" i="3"/>
  <c r="L81" i="3"/>
  <c r="M81" i="3"/>
  <c r="B34" i="3"/>
  <c r="C34" i="3"/>
  <c r="D34" i="3"/>
  <c r="E34" i="3"/>
  <c r="F34" i="3"/>
  <c r="G34" i="3"/>
  <c r="H34" i="3"/>
  <c r="I34" i="3"/>
  <c r="J34" i="3"/>
  <c r="K34" i="3"/>
  <c r="L34" i="3"/>
  <c r="M34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391" i="1"/>
  <c r="N344" i="1"/>
  <c r="N297" i="1"/>
  <c r="N250" i="1"/>
  <c r="N203" i="1"/>
  <c r="N156" i="1"/>
  <c r="N109" i="1"/>
  <c r="N71" i="1"/>
  <c r="N33" i="1"/>
  <c r="J127" i="3"/>
  <c r="K127" i="3"/>
  <c r="L127" i="3"/>
  <c r="M127" i="3"/>
  <c r="J80" i="3"/>
  <c r="K80" i="3"/>
  <c r="L80" i="3"/>
  <c r="M80" i="3"/>
  <c r="J33" i="3"/>
  <c r="K33" i="3"/>
  <c r="L33" i="3"/>
  <c r="M33" i="3"/>
  <c r="L127" i="2"/>
  <c r="M127" i="2"/>
  <c r="J174" i="2"/>
  <c r="K174" i="2"/>
  <c r="L174" i="2"/>
  <c r="M174" i="2"/>
  <c r="J80" i="2"/>
  <c r="K80" i="2"/>
  <c r="L80" i="2"/>
  <c r="M80" i="2"/>
  <c r="L33" i="2"/>
  <c r="M33" i="2"/>
  <c r="N390" i="1"/>
  <c r="N343" i="1"/>
  <c r="N296" i="1"/>
  <c r="N249" i="1"/>
  <c r="N202" i="1"/>
  <c r="N155" i="1"/>
  <c r="N108" i="1"/>
  <c r="N70" i="1"/>
  <c r="N32" i="1"/>
  <c r="K26" i="3"/>
  <c r="L26" i="3"/>
  <c r="M26" i="3"/>
  <c r="K73" i="3"/>
  <c r="L73" i="3"/>
  <c r="M73" i="3"/>
  <c r="K74" i="3"/>
  <c r="L74" i="3"/>
  <c r="M74" i="3"/>
  <c r="K75" i="3"/>
  <c r="L75" i="3"/>
  <c r="M75" i="3"/>
  <c r="K76" i="3"/>
  <c r="L76" i="3"/>
  <c r="M76" i="3"/>
  <c r="H78" i="2"/>
  <c r="M120" i="2"/>
  <c r="M121" i="2"/>
  <c r="M122" i="2"/>
  <c r="M123" i="2"/>
  <c r="H120" i="2"/>
  <c r="I120" i="2"/>
  <c r="J120" i="2"/>
  <c r="K120" i="2"/>
  <c r="L120" i="2"/>
  <c r="H121" i="2"/>
  <c r="I121" i="2"/>
  <c r="J121" i="2"/>
  <c r="K121" i="2"/>
  <c r="L121" i="2"/>
  <c r="H122" i="2"/>
  <c r="I122" i="2"/>
  <c r="J122" i="2"/>
  <c r="K122" i="2"/>
  <c r="L122" i="2"/>
  <c r="H123" i="2"/>
  <c r="I123" i="2"/>
  <c r="J123" i="2"/>
  <c r="K123" i="2"/>
  <c r="L123" i="2"/>
  <c r="N154" i="1"/>
  <c r="N201" i="1"/>
  <c r="N248" i="1"/>
  <c r="N295" i="1"/>
  <c r="N342" i="1"/>
  <c r="N389" i="1"/>
  <c r="N107" i="1"/>
  <c r="M165" i="2"/>
  <c r="M166" i="2"/>
  <c r="M167" i="2"/>
  <c r="M168" i="2"/>
  <c r="M169" i="2"/>
  <c r="M170" i="2"/>
  <c r="M171" i="2"/>
  <c r="M172" i="2"/>
  <c r="M173" i="2"/>
  <c r="L165" i="2"/>
  <c r="L166" i="2"/>
  <c r="L167" i="2"/>
  <c r="L168" i="2"/>
  <c r="L169" i="2"/>
  <c r="L170" i="2"/>
  <c r="L171" i="2"/>
  <c r="L172" i="2"/>
  <c r="L173" i="2"/>
  <c r="K165" i="2"/>
  <c r="K166" i="2"/>
  <c r="K167" i="2"/>
  <c r="K168" i="2"/>
  <c r="K169" i="2"/>
  <c r="K170" i="2"/>
  <c r="K171" i="2"/>
  <c r="K172" i="2"/>
  <c r="K173" i="2"/>
  <c r="J165" i="2"/>
  <c r="J166" i="2"/>
  <c r="J167" i="2"/>
  <c r="J168" i="2"/>
  <c r="J169" i="2"/>
  <c r="J170" i="2"/>
  <c r="J171" i="2"/>
  <c r="J172" i="2"/>
  <c r="J173" i="2"/>
  <c r="I165" i="2"/>
  <c r="I166" i="2"/>
  <c r="I167" i="2"/>
  <c r="I168" i="2"/>
  <c r="I169" i="2"/>
  <c r="I170" i="2"/>
  <c r="I171" i="2"/>
  <c r="I172" i="2"/>
  <c r="I173" i="2"/>
  <c r="H165" i="2"/>
  <c r="H166" i="2"/>
  <c r="H167" i="2"/>
  <c r="H168" i="2"/>
  <c r="H169" i="2"/>
  <c r="H170" i="2"/>
  <c r="H171" i="2"/>
  <c r="H172" i="2"/>
  <c r="G165" i="2"/>
  <c r="G166" i="2"/>
  <c r="G169" i="2"/>
  <c r="G170" i="2"/>
  <c r="G171" i="2"/>
  <c r="G172" i="2"/>
  <c r="G173" i="2"/>
  <c r="F165" i="2"/>
  <c r="F166" i="2"/>
  <c r="F167" i="2"/>
  <c r="F168" i="2"/>
  <c r="F169" i="2"/>
  <c r="F170" i="2"/>
  <c r="F171" i="2"/>
  <c r="F172" i="2"/>
  <c r="F173" i="2"/>
  <c r="E165" i="2"/>
  <c r="E166" i="2"/>
  <c r="E167" i="2"/>
  <c r="E168" i="2"/>
  <c r="E169" i="2"/>
  <c r="E170" i="2"/>
  <c r="E171" i="2"/>
  <c r="E172" i="2"/>
  <c r="E173" i="2"/>
  <c r="D165" i="2"/>
  <c r="D166" i="2"/>
  <c r="D167" i="2"/>
  <c r="D168" i="2"/>
  <c r="D169" i="2"/>
  <c r="D170" i="2"/>
  <c r="D171" i="2"/>
  <c r="D172" i="2"/>
  <c r="D173" i="2"/>
  <c r="C165" i="2"/>
  <c r="C166" i="2"/>
  <c r="C167" i="2"/>
  <c r="C168" i="2"/>
  <c r="C169" i="2"/>
  <c r="C170" i="2"/>
  <c r="C171" i="2"/>
  <c r="C172" i="2"/>
  <c r="C173" i="2"/>
  <c r="B165" i="2"/>
  <c r="B166" i="2"/>
  <c r="B167" i="2"/>
  <c r="B168" i="2"/>
  <c r="B169" i="2"/>
  <c r="B170" i="2"/>
  <c r="B171" i="2"/>
  <c r="B172" i="2"/>
  <c r="B173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M118" i="2"/>
  <c r="M119" i="2"/>
  <c r="M124" i="2"/>
  <c r="M125" i="2"/>
  <c r="M126" i="2"/>
  <c r="L118" i="2"/>
  <c r="L119" i="2"/>
  <c r="L124" i="2"/>
  <c r="L125" i="2"/>
  <c r="L126" i="2"/>
  <c r="K118" i="2"/>
  <c r="K119" i="2"/>
  <c r="K124" i="2"/>
  <c r="K125" i="2"/>
  <c r="K126" i="2"/>
  <c r="J118" i="2"/>
  <c r="J119" i="2"/>
  <c r="J124" i="2"/>
  <c r="J125" i="2"/>
  <c r="J126" i="2"/>
  <c r="I118" i="2"/>
  <c r="I119" i="2"/>
  <c r="I124" i="2"/>
  <c r="I125" i="2"/>
  <c r="I126" i="2"/>
  <c r="H118" i="2"/>
  <c r="H119" i="2"/>
  <c r="H124" i="2"/>
  <c r="H125" i="2"/>
  <c r="H126" i="2"/>
  <c r="G118" i="2"/>
  <c r="G119" i="2"/>
  <c r="G120" i="2"/>
  <c r="G121" i="2"/>
  <c r="G122" i="2"/>
  <c r="G123" i="2"/>
  <c r="G124" i="2"/>
  <c r="G125" i="2"/>
  <c r="G126" i="2"/>
  <c r="F118" i="2"/>
  <c r="F119" i="2"/>
  <c r="F120" i="2"/>
  <c r="F121" i="2"/>
  <c r="F122" i="2"/>
  <c r="F123" i="2"/>
  <c r="F124" i="2"/>
  <c r="F125" i="2"/>
  <c r="F126" i="2"/>
  <c r="E118" i="2"/>
  <c r="E119" i="2"/>
  <c r="E120" i="2"/>
  <c r="E121" i="2"/>
  <c r="E122" i="2"/>
  <c r="E123" i="2"/>
  <c r="E124" i="2"/>
  <c r="E125" i="2"/>
  <c r="E126" i="2"/>
  <c r="D118" i="2"/>
  <c r="D119" i="2"/>
  <c r="D120" i="2"/>
  <c r="D121" i="2"/>
  <c r="D122" i="2"/>
  <c r="D123" i="2"/>
  <c r="D124" i="2"/>
  <c r="D125" i="2"/>
  <c r="D126" i="2"/>
  <c r="C118" i="2"/>
  <c r="C119" i="2"/>
  <c r="C120" i="2"/>
  <c r="C121" i="2"/>
  <c r="C122" i="2"/>
  <c r="C123" i="2"/>
  <c r="C124" i="2"/>
  <c r="C125" i="2"/>
  <c r="C126" i="2"/>
  <c r="B118" i="2"/>
  <c r="B119" i="2"/>
  <c r="B120" i="2"/>
  <c r="B121" i="2"/>
  <c r="B122" i="2"/>
  <c r="B123" i="2"/>
  <c r="B124" i="2"/>
  <c r="B125" i="2"/>
  <c r="B126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H71" i="2"/>
  <c r="H72" i="2"/>
  <c r="H74" i="2"/>
  <c r="H75" i="2"/>
  <c r="H76" i="2"/>
  <c r="H79" i="2"/>
  <c r="M71" i="2"/>
  <c r="M72" i="2"/>
  <c r="M73" i="2"/>
  <c r="M74" i="2"/>
  <c r="M75" i="2"/>
  <c r="M76" i="2"/>
  <c r="M77" i="2"/>
  <c r="M78" i="2"/>
  <c r="M79" i="2"/>
  <c r="L71" i="2"/>
  <c r="L72" i="2"/>
  <c r="L73" i="2"/>
  <c r="L74" i="2"/>
  <c r="L75" i="2"/>
  <c r="L76" i="2"/>
  <c r="L77" i="2"/>
  <c r="L78" i="2"/>
  <c r="L79" i="2"/>
  <c r="K71" i="2"/>
  <c r="K72" i="2"/>
  <c r="K73" i="2"/>
  <c r="K74" i="2"/>
  <c r="K75" i="2"/>
  <c r="K76" i="2"/>
  <c r="K77" i="2"/>
  <c r="K78" i="2"/>
  <c r="K79" i="2"/>
  <c r="J71" i="2"/>
  <c r="J72" i="2"/>
  <c r="J73" i="2"/>
  <c r="J74" i="2"/>
  <c r="J75" i="2"/>
  <c r="J76" i="2"/>
  <c r="J77" i="2"/>
  <c r="J78" i="2"/>
  <c r="J79" i="2"/>
  <c r="I71" i="2"/>
  <c r="I72" i="2"/>
  <c r="I73" i="2"/>
  <c r="I75" i="2"/>
  <c r="I76" i="2"/>
  <c r="I77" i="2"/>
  <c r="I78" i="2"/>
  <c r="I79" i="2"/>
  <c r="G71" i="2"/>
  <c r="G72" i="2"/>
  <c r="G73" i="2"/>
  <c r="G74" i="2"/>
  <c r="G75" i="2"/>
  <c r="G76" i="2"/>
  <c r="G77" i="2"/>
  <c r="G78" i="2"/>
  <c r="G79" i="2"/>
  <c r="F71" i="2"/>
  <c r="F72" i="2"/>
  <c r="F73" i="2"/>
  <c r="F74" i="2"/>
  <c r="F75" i="2"/>
  <c r="F76" i="2"/>
  <c r="F77" i="2"/>
  <c r="F78" i="2"/>
  <c r="F79" i="2"/>
  <c r="E71" i="2"/>
  <c r="E72" i="2"/>
  <c r="E73" i="2"/>
  <c r="E74" i="2"/>
  <c r="E75" i="2"/>
  <c r="E76" i="2"/>
  <c r="E77" i="2"/>
  <c r="E78" i="2"/>
  <c r="E79" i="2"/>
  <c r="D71" i="2"/>
  <c r="D72" i="2"/>
  <c r="D73" i="2"/>
  <c r="D74" i="2"/>
  <c r="D75" i="2"/>
  <c r="D76" i="2"/>
  <c r="D77" i="2"/>
  <c r="D78" i="2"/>
  <c r="D79" i="2"/>
  <c r="C71" i="2"/>
  <c r="C72" i="2"/>
  <c r="C73" i="2"/>
  <c r="C74" i="2"/>
  <c r="C75" i="2"/>
  <c r="C76" i="2"/>
  <c r="C77" i="2"/>
  <c r="C78" i="2"/>
  <c r="C79" i="2"/>
  <c r="B71" i="2"/>
  <c r="B72" i="2"/>
  <c r="B73" i="2"/>
  <c r="B74" i="2"/>
  <c r="B75" i="2"/>
  <c r="B76" i="2"/>
  <c r="B77" i="2"/>
  <c r="B78" i="2"/>
  <c r="B79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I54" i="2"/>
  <c r="I55" i="2"/>
  <c r="I56" i="2"/>
  <c r="I57" i="2"/>
  <c r="I58" i="2"/>
  <c r="I59" i="2"/>
  <c r="I60" i="2"/>
  <c r="I61" i="2"/>
  <c r="I62" i="2"/>
  <c r="I63" i="2"/>
  <c r="I65" i="2"/>
  <c r="I66" i="2"/>
  <c r="I67" i="2"/>
  <c r="I69" i="2"/>
  <c r="I70" i="2"/>
  <c r="H54" i="2"/>
  <c r="H55" i="2"/>
  <c r="H56" i="2"/>
  <c r="H57" i="2"/>
  <c r="H58" i="2"/>
  <c r="H59" i="2"/>
  <c r="H60" i="2"/>
  <c r="H61" i="2"/>
  <c r="H62" i="2"/>
  <c r="H66" i="2"/>
  <c r="H67" i="2"/>
  <c r="H68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C24" i="2"/>
  <c r="C25" i="2"/>
  <c r="C26" i="2"/>
  <c r="C27" i="2"/>
  <c r="C28" i="2"/>
  <c r="C29" i="2"/>
  <c r="C30" i="2"/>
  <c r="C31" i="2"/>
  <c r="C32" i="2"/>
  <c r="D24" i="2"/>
  <c r="D25" i="2"/>
  <c r="D26" i="2"/>
  <c r="D27" i="2"/>
  <c r="D28" i="2"/>
  <c r="D29" i="2"/>
  <c r="D30" i="2"/>
  <c r="D31" i="2"/>
  <c r="D32" i="2"/>
  <c r="E24" i="2"/>
  <c r="E25" i="2"/>
  <c r="E27" i="2"/>
  <c r="E28" i="2"/>
  <c r="E29" i="2"/>
  <c r="E30" i="2"/>
  <c r="E31" i="2"/>
  <c r="E32" i="2"/>
  <c r="F24" i="2"/>
  <c r="F25" i="2"/>
  <c r="F27" i="2"/>
  <c r="F28" i="2"/>
  <c r="F29" i="2"/>
  <c r="F30" i="2"/>
  <c r="F32" i="2"/>
  <c r="G24" i="2"/>
  <c r="G25" i="2"/>
  <c r="G26" i="2"/>
  <c r="G27" i="2"/>
  <c r="G28" i="2"/>
  <c r="G30" i="2"/>
  <c r="G32" i="2"/>
  <c r="I24" i="2"/>
  <c r="I25" i="2"/>
  <c r="I26" i="2"/>
  <c r="I27" i="2"/>
  <c r="I28" i="2"/>
  <c r="I29" i="2"/>
  <c r="I30" i="2"/>
  <c r="I31" i="2"/>
  <c r="I32" i="2"/>
  <c r="J24" i="2"/>
  <c r="J25" i="2"/>
  <c r="J26" i="2"/>
  <c r="J27" i="2"/>
  <c r="J28" i="2"/>
  <c r="J29" i="2"/>
  <c r="J30" i="2"/>
  <c r="J31" i="2"/>
  <c r="J32" i="2"/>
  <c r="K24" i="2"/>
  <c r="K25" i="2"/>
  <c r="K26" i="2"/>
  <c r="K27" i="2"/>
  <c r="K28" i="2"/>
  <c r="K29" i="2"/>
  <c r="K30" i="2"/>
  <c r="K31" i="2"/>
  <c r="K32" i="2"/>
  <c r="L24" i="2"/>
  <c r="L25" i="2"/>
  <c r="L26" i="2"/>
  <c r="L27" i="2"/>
  <c r="L28" i="2"/>
  <c r="L29" i="2"/>
  <c r="L30" i="2"/>
  <c r="L31" i="2"/>
  <c r="L32" i="2"/>
  <c r="M24" i="2"/>
  <c r="M25" i="2"/>
  <c r="M26" i="2"/>
  <c r="M27" i="2"/>
  <c r="M28" i="2"/>
  <c r="M29" i="2"/>
  <c r="M30" i="2"/>
  <c r="M31" i="2"/>
  <c r="M32" i="2"/>
  <c r="B24" i="2"/>
  <c r="B25" i="2"/>
  <c r="B26" i="2"/>
  <c r="B27" i="2"/>
  <c r="B28" i="2"/>
  <c r="B29" i="2"/>
  <c r="B30" i="2"/>
  <c r="B31" i="2"/>
  <c r="B32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G7" i="2"/>
  <c r="G8" i="2"/>
  <c r="G9" i="2"/>
  <c r="G10" i="2"/>
  <c r="G11" i="2"/>
  <c r="G12" i="2"/>
  <c r="G13" i="2"/>
  <c r="G14" i="2"/>
  <c r="G17" i="2"/>
  <c r="G19" i="2"/>
  <c r="G20" i="2"/>
  <c r="G21" i="2"/>
  <c r="H8" i="2"/>
  <c r="H9" i="2"/>
  <c r="H10" i="2"/>
  <c r="H11" i="2"/>
  <c r="H12" i="2"/>
  <c r="H13" i="2"/>
  <c r="H14" i="2"/>
  <c r="H15" i="2"/>
  <c r="H19" i="2"/>
  <c r="H20" i="2"/>
  <c r="H30" i="2"/>
  <c r="I8" i="2"/>
  <c r="I9" i="2"/>
  <c r="I10" i="2"/>
  <c r="I11" i="2"/>
  <c r="I12" i="2"/>
  <c r="I13" i="2"/>
  <c r="I14" i="2"/>
  <c r="I15" i="2"/>
  <c r="I16" i="2"/>
  <c r="I17" i="2"/>
  <c r="I19" i="2"/>
  <c r="I20" i="2"/>
  <c r="I23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M118" i="3"/>
  <c r="M119" i="3"/>
  <c r="M120" i="3"/>
  <c r="M121" i="3"/>
  <c r="M122" i="3"/>
  <c r="M123" i="3"/>
  <c r="M124" i="3"/>
  <c r="M125" i="3"/>
  <c r="M126" i="3"/>
  <c r="L118" i="3"/>
  <c r="L119" i="3"/>
  <c r="L120" i="3"/>
  <c r="L121" i="3"/>
  <c r="L122" i="3"/>
  <c r="L123" i="3"/>
  <c r="L124" i="3"/>
  <c r="L125" i="3"/>
  <c r="L126" i="3"/>
  <c r="K118" i="3"/>
  <c r="K119" i="3"/>
  <c r="K120" i="3"/>
  <c r="K121" i="3"/>
  <c r="K122" i="3"/>
  <c r="K123" i="3"/>
  <c r="K124" i="3"/>
  <c r="K125" i="3"/>
  <c r="K126" i="3"/>
  <c r="J118" i="3"/>
  <c r="J119" i="3"/>
  <c r="J120" i="3"/>
  <c r="J121" i="3"/>
  <c r="J122" i="3"/>
  <c r="J123" i="3"/>
  <c r="J124" i="3"/>
  <c r="J125" i="3"/>
  <c r="J126" i="3"/>
  <c r="I118" i="3"/>
  <c r="I119" i="3"/>
  <c r="I120" i="3"/>
  <c r="I121" i="3"/>
  <c r="I122" i="3"/>
  <c r="I123" i="3"/>
  <c r="I124" i="3"/>
  <c r="I125" i="3"/>
  <c r="I126" i="3"/>
  <c r="H118" i="3"/>
  <c r="H119" i="3"/>
  <c r="H120" i="3"/>
  <c r="H121" i="3"/>
  <c r="H122" i="3"/>
  <c r="H123" i="3"/>
  <c r="H124" i="3"/>
  <c r="H125" i="3"/>
  <c r="H126" i="3"/>
  <c r="G118" i="3"/>
  <c r="G119" i="3"/>
  <c r="G120" i="3"/>
  <c r="G121" i="3"/>
  <c r="G122" i="3"/>
  <c r="G123" i="3"/>
  <c r="G124" i="3"/>
  <c r="G125" i="3"/>
  <c r="G126" i="3"/>
  <c r="F118" i="3"/>
  <c r="F119" i="3"/>
  <c r="F120" i="3"/>
  <c r="F121" i="3"/>
  <c r="F122" i="3"/>
  <c r="F123" i="3"/>
  <c r="F124" i="3"/>
  <c r="F125" i="3"/>
  <c r="F126" i="3"/>
  <c r="E118" i="3"/>
  <c r="E119" i="3"/>
  <c r="E120" i="3"/>
  <c r="E121" i="3"/>
  <c r="E122" i="3"/>
  <c r="E123" i="3"/>
  <c r="E124" i="3"/>
  <c r="E125" i="3"/>
  <c r="E126" i="3"/>
  <c r="D118" i="3"/>
  <c r="D119" i="3"/>
  <c r="D120" i="3"/>
  <c r="D121" i="3"/>
  <c r="D122" i="3"/>
  <c r="D123" i="3"/>
  <c r="D124" i="3"/>
  <c r="D125" i="3"/>
  <c r="D126" i="3"/>
  <c r="C118" i="3"/>
  <c r="C119" i="3"/>
  <c r="C120" i="3"/>
  <c r="C121" i="3"/>
  <c r="C122" i="3"/>
  <c r="C123" i="3"/>
  <c r="C124" i="3"/>
  <c r="C125" i="3"/>
  <c r="C126" i="3"/>
  <c r="B118" i="3"/>
  <c r="B119" i="3"/>
  <c r="B120" i="3"/>
  <c r="B121" i="3"/>
  <c r="B122" i="3"/>
  <c r="B123" i="3"/>
  <c r="B124" i="3"/>
  <c r="B125" i="3"/>
  <c r="B126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M71" i="3"/>
  <c r="M72" i="3"/>
  <c r="M77" i="3"/>
  <c r="M78" i="3"/>
  <c r="M79" i="3"/>
  <c r="L71" i="3"/>
  <c r="L72" i="3"/>
  <c r="L77" i="3"/>
  <c r="L78" i="3"/>
  <c r="L79" i="3"/>
  <c r="K71" i="3"/>
  <c r="K72" i="3"/>
  <c r="K77" i="3"/>
  <c r="K78" i="3"/>
  <c r="K79" i="3"/>
  <c r="J71" i="3"/>
  <c r="J72" i="3"/>
  <c r="J73" i="3"/>
  <c r="J74" i="3"/>
  <c r="J75" i="3"/>
  <c r="J76" i="3"/>
  <c r="J77" i="3"/>
  <c r="J78" i="3"/>
  <c r="J79" i="3"/>
  <c r="I71" i="3"/>
  <c r="I72" i="3"/>
  <c r="I73" i="3"/>
  <c r="I74" i="3"/>
  <c r="I75" i="3"/>
  <c r="I76" i="3"/>
  <c r="I77" i="3"/>
  <c r="I78" i="3"/>
  <c r="H71" i="3"/>
  <c r="H72" i="3"/>
  <c r="H73" i="3"/>
  <c r="H74" i="3"/>
  <c r="H75" i="3"/>
  <c r="H76" i="3"/>
  <c r="H78" i="3"/>
  <c r="H79" i="3"/>
  <c r="G71" i="3"/>
  <c r="G72" i="3"/>
  <c r="G73" i="3"/>
  <c r="G74" i="3"/>
  <c r="G75" i="3"/>
  <c r="G76" i="3"/>
  <c r="G77" i="3"/>
  <c r="G78" i="3"/>
  <c r="G79" i="3"/>
  <c r="F71" i="3"/>
  <c r="F72" i="3"/>
  <c r="F73" i="3"/>
  <c r="F74" i="3"/>
  <c r="F75" i="3"/>
  <c r="F76" i="3"/>
  <c r="F77" i="3"/>
  <c r="F78" i="3"/>
  <c r="F79" i="3"/>
  <c r="E71" i="3"/>
  <c r="E72" i="3"/>
  <c r="E73" i="3"/>
  <c r="E74" i="3"/>
  <c r="E75" i="3"/>
  <c r="E76" i="3"/>
  <c r="E77" i="3"/>
  <c r="E78" i="3"/>
  <c r="E79" i="3"/>
  <c r="D71" i="3"/>
  <c r="D72" i="3"/>
  <c r="D73" i="3"/>
  <c r="D74" i="3"/>
  <c r="D75" i="3"/>
  <c r="D76" i="3"/>
  <c r="D77" i="3"/>
  <c r="D78" i="3"/>
  <c r="D79" i="3"/>
  <c r="C71" i="3"/>
  <c r="C72" i="3"/>
  <c r="C73" i="3"/>
  <c r="C74" i="3"/>
  <c r="C75" i="3"/>
  <c r="C76" i="3"/>
  <c r="C77" i="3"/>
  <c r="C78" i="3"/>
  <c r="C79" i="3"/>
  <c r="B71" i="3"/>
  <c r="B72" i="3"/>
  <c r="B73" i="3"/>
  <c r="B74" i="3"/>
  <c r="B75" i="3"/>
  <c r="B76" i="3"/>
  <c r="B77" i="3"/>
  <c r="B78" i="3"/>
  <c r="B79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8" i="3"/>
  <c r="H69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24" i="3"/>
  <c r="B25" i="3"/>
  <c r="B26" i="3"/>
  <c r="B27" i="3"/>
  <c r="B28" i="3"/>
  <c r="B29" i="3"/>
  <c r="B30" i="3"/>
  <c r="B31" i="3"/>
  <c r="B32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D24" i="3"/>
  <c r="D25" i="3"/>
  <c r="D26" i="3"/>
  <c r="D27" i="3"/>
  <c r="D28" i="3"/>
  <c r="D29" i="3"/>
  <c r="D30" i="3"/>
  <c r="D31" i="3"/>
  <c r="D32" i="3"/>
  <c r="E24" i="3"/>
  <c r="E25" i="3"/>
  <c r="E26" i="3"/>
  <c r="E27" i="3"/>
  <c r="E28" i="3"/>
  <c r="E29" i="3"/>
  <c r="E30" i="3"/>
  <c r="E31" i="3"/>
  <c r="E32" i="3"/>
  <c r="F24" i="3"/>
  <c r="F25" i="3"/>
  <c r="F26" i="3"/>
  <c r="F27" i="3"/>
  <c r="F28" i="3"/>
  <c r="F29" i="3"/>
  <c r="F30" i="3"/>
  <c r="F31" i="3"/>
  <c r="F32" i="3"/>
  <c r="G24" i="3"/>
  <c r="G25" i="3"/>
  <c r="G26" i="3"/>
  <c r="G27" i="3"/>
  <c r="G28" i="3"/>
  <c r="G29" i="3"/>
  <c r="G31" i="3"/>
  <c r="G32" i="3"/>
  <c r="H27" i="3"/>
  <c r="H28" i="3"/>
  <c r="H32" i="3"/>
  <c r="I24" i="3"/>
  <c r="I25" i="3"/>
  <c r="I26" i="3"/>
  <c r="I27" i="3"/>
  <c r="I28" i="3"/>
  <c r="I29" i="3"/>
  <c r="I30" i="3"/>
  <c r="I31" i="3"/>
  <c r="I32" i="3"/>
  <c r="J24" i="3"/>
  <c r="J25" i="3"/>
  <c r="J26" i="3"/>
  <c r="J27" i="3"/>
  <c r="J28" i="3"/>
  <c r="J29" i="3"/>
  <c r="J30" i="3"/>
  <c r="J31" i="3"/>
  <c r="J32" i="3"/>
  <c r="K24" i="3"/>
  <c r="K25" i="3"/>
  <c r="K27" i="3"/>
  <c r="K28" i="3"/>
  <c r="K29" i="3"/>
  <c r="K30" i="3"/>
  <c r="K31" i="3"/>
  <c r="K32" i="3"/>
  <c r="L24" i="3"/>
  <c r="L25" i="3"/>
  <c r="L27" i="3"/>
  <c r="L28" i="3"/>
  <c r="L29" i="3"/>
  <c r="L30" i="3"/>
  <c r="L31" i="3"/>
  <c r="L32" i="3"/>
  <c r="M24" i="3"/>
  <c r="M25" i="3"/>
  <c r="M27" i="3"/>
  <c r="M28" i="3"/>
  <c r="M29" i="3"/>
  <c r="M30" i="3"/>
  <c r="M31" i="3"/>
  <c r="M3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G7" i="3"/>
  <c r="G8" i="3"/>
  <c r="G9" i="3"/>
  <c r="G11" i="3"/>
  <c r="G12" i="3"/>
  <c r="G13" i="3"/>
  <c r="G14" i="3"/>
  <c r="G15" i="3"/>
  <c r="G17" i="3"/>
  <c r="G18" i="3"/>
  <c r="G19" i="3"/>
  <c r="G20" i="3"/>
  <c r="G21" i="3"/>
  <c r="G22" i="3"/>
  <c r="H9" i="3"/>
  <c r="H11" i="3"/>
  <c r="H12" i="3"/>
  <c r="H13" i="3"/>
  <c r="H14" i="3"/>
  <c r="H15" i="3"/>
  <c r="H16" i="3"/>
  <c r="H20" i="3"/>
  <c r="H22" i="3"/>
  <c r="I8" i="3"/>
  <c r="I9" i="3"/>
  <c r="I10" i="3"/>
  <c r="I11" i="3"/>
  <c r="I12" i="3"/>
  <c r="I13" i="3"/>
  <c r="I14" i="3"/>
  <c r="I15" i="3"/>
  <c r="I16" i="3"/>
  <c r="I18" i="3"/>
  <c r="I19" i="3"/>
  <c r="I20" i="3"/>
  <c r="I23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B127" i="3"/>
  <c r="C127" i="3"/>
  <c r="D127" i="3"/>
  <c r="E127" i="3"/>
  <c r="F127" i="3"/>
  <c r="G127" i="3"/>
  <c r="H127" i="3"/>
  <c r="I127" i="3"/>
  <c r="B80" i="3"/>
  <c r="C80" i="3"/>
  <c r="D80" i="3"/>
  <c r="E80" i="3"/>
  <c r="F80" i="3"/>
  <c r="G80" i="3"/>
  <c r="H80" i="3"/>
  <c r="I80" i="3"/>
  <c r="H33" i="3"/>
  <c r="I33" i="3"/>
  <c r="B33" i="3"/>
  <c r="C33" i="3"/>
  <c r="D33" i="3"/>
  <c r="E33" i="3"/>
  <c r="F33" i="3"/>
  <c r="G33" i="3"/>
  <c r="B174" i="2"/>
  <c r="C174" i="2"/>
  <c r="D174" i="2"/>
  <c r="E174" i="2"/>
  <c r="F174" i="2"/>
  <c r="G174" i="2"/>
  <c r="H174" i="2"/>
  <c r="I174" i="2"/>
  <c r="B127" i="2"/>
  <c r="C127" i="2"/>
  <c r="D127" i="2"/>
  <c r="E127" i="2"/>
  <c r="F127" i="2"/>
  <c r="G127" i="2"/>
  <c r="H127" i="2"/>
  <c r="I127" i="2"/>
  <c r="J127" i="2"/>
  <c r="K127" i="2"/>
  <c r="J33" i="2"/>
  <c r="K33" i="2"/>
  <c r="I33" i="2"/>
  <c r="H80" i="2"/>
  <c r="I80" i="2"/>
  <c r="B80" i="2"/>
  <c r="C80" i="2"/>
  <c r="D80" i="2"/>
  <c r="E80" i="2"/>
  <c r="F80" i="2"/>
  <c r="G80" i="2"/>
  <c r="F33" i="2"/>
  <c r="G33" i="2"/>
  <c r="B33" i="2"/>
  <c r="C33" i="2"/>
  <c r="D33" i="2"/>
  <c r="E33" i="2"/>
  <c r="N31" i="1"/>
  <c r="N69" i="1"/>
  <c r="N30" i="1"/>
  <c r="N388" i="1"/>
  <c r="N341" i="1"/>
  <c r="N294" i="1"/>
  <c r="N247" i="1"/>
  <c r="N153" i="1"/>
  <c r="N68" i="1"/>
  <c r="N106" i="1"/>
  <c r="N200" i="1"/>
  <c r="N386" i="1"/>
  <c r="N387" i="1"/>
  <c r="N339" i="1"/>
  <c r="N340" i="1"/>
  <c r="N293" i="1"/>
  <c r="N246" i="1"/>
  <c r="N199" i="1"/>
  <c r="N152" i="1"/>
  <c r="N104" i="1"/>
  <c r="N105" i="1"/>
  <c r="N66" i="1"/>
  <c r="N67" i="1"/>
  <c r="N29" i="1"/>
  <c r="N292" i="1"/>
  <c r="N245" i="1"/>
  <c r="N198" i="1"/>
  <c r="N151" i="1"/>
  <c r="N26" i="1"/>
  <c r="N27" i="1"/>
  <c r="N28" i="1"/>
  <c r="N61" i="1"/>
  <c r="N62" i="1"/>
  <c r="N63" i="1"/>
  <c r="N64" i="1"/>
  <c r="N65" i="1"/>
  <c r="N383" i="1"/>
  <c r="N384" i="1"/>
  <c r="N385" i="1"/>
  <c r="N337" i="1"/>
  <c r="N338" i="1"/>
  <c r="N289" i="1"/>
  <c r="N290" i="1"/>
  <c r="N291" i="1"/>
  <c r="N243" i="1"/>
  <c r="N244" i="1"/>
  <c r="N242" i="1"/>
  <c r="N196" i="1"/>
  <c r="N197" i="1"/>
  <c r="N148" i="1"/>
  <c r="N149" i="1"/>
  <c r="N150" i="1"/>
  <c r="N101" i="1"/>
  <c r="N102" i="1"/>
  <c r="N103" i="1"/>
  <c r="N382" i="1"/>
  <c r="N336" i="1"/>
  <c r="N335" i="1"/>
  <c r="N288" i="1"/>
  <c r="N241" i="1"/>
  <c r="N195" i="1"/>
  <c r="N194" i="1"/>
  <c r="N147" i="1"/>
  <c r="N100" i="1"/>
  <c r="N25" i="1"/>
  <c r="N24" i="1"/>
  <c r="N381" i="1"/>
  <c r="N334" i="1"/>
  <c r="N287" i="1"/>
  <c r="N240" i="1"/>
  <c r="N193" i="1"/>
  <c r="N146" i="1"/>
  <c r="N99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A2" i="4"/>
  <c r="A4" i="4"/>
  <c r="A5" i="4"/>
  <c r="A3" i="4"/>
  <c r="N72" i="3" l="1"/>
  <c r="N117" i="3"/>
  <c r="N101" i="3"/>
  <c r="N121" i="3"/>
  <c r="N123" i="3"/>
  <c r="N17" i="2"/>
  <c r="N25" i="2"/>
  <c r="N55" i="2"/>
  <c r="N148" i="2"/>
  <c r="N172" i="2"/>
  <c r="N165" i="2"/>
  <c r="N171" i="2"/>
  <c r="N62" i="3"/>
  <c r="N115" i="3"/>
  <c r="N103" i="3"/>
  <c r="N104" i="3"/>
  <c r="N124" i="3"/>
  <c r="N21" i="2"/>
  <c r="N28" i="2"/>
  <c r="N61" i="2"/>
  <c r="N72" i="2"/>
  <c r="N152" i="2"/>
  <c r="N169" i="2"/>
  <c r="N167" i="2"/>
  <c r="N128" i="2"/>
  <c r="N10" i="2"/>
  <c r="N24" i="2"/>
  <c r="N30" i="2"/>
  <c r="N15" i="2"/>
  <c r="N128" i="3"/>
  <c r="N22" i="2"/>
  <c r="N14" i="2"/>
  <c r="N27" i="2"/>
  <c r="N127" i="2"/>
  <c r="N57" i="3"/>
  <c r="N58" i="3"/>
  <c r="N75" i="3"/>
  <c r="N114" i="3"/>
  <c r="N102" i="3"/>
  <c r="N108" i="3"/>
  <c r="N126" i="3"/>
  <c r="N16" i="2"/>
  <c r="N19" i="2"/>
  <c r="N115" i="2"/>
  <c r="N119" i="2"/>
  <c r="N151" i="2"/>
  <c r="N67" i="3"/>
  <c r="N60" i="3"/>
  <c r="N54" i="3"/>
  <c r="N77" i="3"/>
  <c r="N110" i="3"/>
  <c r="N116" i="3"/>
  <c r="N125" i="3"/>
  <c r="N20" i="2"/>
  <c r="N111" i="2"/>
  <c r="N82" i="2"/>
  <c r="N31" i="3"/>
  <c r="N73" i="3"/>
  <c r="N113" i="3"/>
  <c r="N109" i="3"/>
  <c r="N105" i="3"/>
  <c r="N11" i="2"/>
  <c r="N7" i="2"/>
  <c r="N77" i="2"/>
  <c r="N161" i="2"/>
  <c r="N149" i="2"/>
  <c r="N34" i="3"/>
  <c r="N29" i="3"/>
  <c r="N33" i="2"/>
  <c r="N18" i="2"/>
  <c r="N12" i="2"/>
  <c r="N8" i="2"/>
  <c r="N32" i="2"/>
  <c r="N62" i="2"/>
  <c r="N175" i="2"/>
  <c r="N34" i="2"/>
  <c r="N13" i="3"/>
  <c r="N27" i="3"/>
  <c r="N33" i="3"/>
  <c r="N8" i="3"/>
  <c r="N28" i="3"/>
  <c r="N71" i="3"/>
  <c r="N9" i="2"/>
  <c r="N113" i="2"/>
  <c r="N76" i="3"/>
  <c r="N162" i="2"/>
  <c r="N65" i="3"/>
  <c r="N61" i="3"/>
  <c r="N70" i="3"/>
  <c r="N66" i="3"/>
  <c r="N112" i="3"/>
  <c r="N64" i="2"/>
  <c r="N60" i="2"/>
  <c r="N69" i="2"/>
  <c r="N75" i="2"/>
  <c r="N79" i="2"/>
  <c r="N117" i="2"/>
  <c r="N110" i="2"/>
  <c r="N109" i="2"/>
  <c r="N124" i="2"/>
  <c r="N123" i="2"/>
  <c r="N164" i="2"/>
  <c r="N160" i="2"/>
  <c r="N176" i="2"/>
  <c r="N10" i="3"/>
  <c r="N66" i="2"/>
  <c r="N68" i="2"/>
  <c r="N153" i="2"/>
  <c r="N80" i="2"/>
  <c r="N21" i="3"/>
  <c r="N17" i="3"/>
  <c r="N9" i="3"/>
  <c r="N23" i="3"/>
  <c r="N19" i="3"/>
  <c r="N15" i="3"/>
  <c r="N11" i="3"/>
  <c r="N68" i="3"/>
  <c r="N64" i="3"/>
  <c r="N56" i="3"/>
  <c r="N67" i="2"/>
  <c r="N63" i="2"/>
  <c r="N59" i="2"/>
  <c r="N106" i="2"/>
  <c r="N102" i="2"/>
  <c r="N108" i="2"/>
  <c r="N104" i="2"/>
  <c r="N105" i="2"/>
  <c r="N125" i="2"/>
  <c r="N158" i="2"/>
  <c r="N154" i="2"/>
  <c r="N150" i="2"/>
  <c r="N81" i="3"/>
  <c r="N121" i="2"/>
  <c r="N122" i="2"/>
  <c r="N129" i="2"/>
  <c r="N74" i="3"/>
  <c r="N71" i="2"/>
  <c r="N20" i="3"/>
  <c r="N18" i="3"/>
  <c r="N14" i="3"/>
  <c r="N32" i="3"/>
  <c r="N26" i="2"/>
  <c r="N31" i="2"/>
  <c r="N70" i="2"/>
  <c r="N163" i="2"/>
  <c r="N159" i="2"/>
  <c r="N156" i="2"/>
  <c r="N155" i="2"/>
  <c r="N56" i="2"/>
  <c r="N120" i="2"/>
  <c r="N25" i="3"/>
  <c r="N7" i="3"/>
  <c r="N80" i="3"/>
  <c r="N127" i="3"/>
  <c r="N54" i="2"/>
  <c r="N76" i="2"/>
  <c r="N114" i="2"/>
  <c r="N107" i="2"/>
  <c r="N103" i="2"/>
  <c r="N173" i="2"/>
  <c r="N81" i="2"/>
  <c r="N174" i="2"/>
  <c r="N63" i="3"/>
  <c r="N59" i="3"/>
  <c r="N55" i="3"/>
  <c r="N78" i="3"/>
  <c r="N79" i="3"/>
  <c r="N106" i="3"/>
  <c r="N111" i="3"/>
  <c r="N107" i="3"/>
  <c r="N122" i="3"/>
  <c r="N118" i="3"/>
  <c r="N119" i="3"/>
  <c r="N120" i="3"/>
  <c r="N23" i="2"/>
  <c r="N13" i="2"/>
  <c r="N29" i="2"/>
  <c r="N74" i="2"/>
  <c r="N116" i="2"/>
  <c r="N168" i="2"/>
  <c r="N22" i="3"/>
  <c r="N24" i="3"/>
  <c r="N16" i="3"/>
  <c r="N12" i="3"/>
  <c r="N30" i="3"/>
  <c r="N26" i="3"/>
  <c r="N69" i="3"/>
  <c r="N65" i="2"/>
  <c r="N57" i="2"/>
  <c r="N58" i="2"/>
  <c r="N73" i="2"/>
  <c r="N78" i="2"/>
  <c r="N101" i="2"/>
  <c r="N112" i="2"/>
  <c r="N126" i="2"/>
  <c r="N118" i="2"/>
  <c r="N157" i="2"/>
  <c r="N170" i="2"/>
  <c r="N166" i="2"/>
  <c r="B143" i="2" l="1"/>
  <c r="B142" i="2"/>
  <c r="K96" i="2"/>
  <c r="K95" i="2"/>
  <c r="C143" i="3"/>
  <c r="C142" i="3"/>
  <c r="F48" i="2"/>
  <c r="F49" i="2"/>
  <c r="I49" i="2"/>
  <c r="I48" i="2"/>
  <c r="M49" i="2"/>
  <c r="M48" i="2"/>
  <c r="E48" i="2"/>
  <c r="E49" i="2"/>
  <c r="C96" i="3"/>
  <c r="C95" i="3"/>
  <c r="B96" i="2"/>
  <c r="B95" i="2"/>
  <c r="G49" i="2"/>
  <c r="G48" i="2"/>
  <c r="I49" i="3"/>
  <c r="I48" i="3"/>
  <c r="I143" i="3"/>
  <c r="I142" i="3"/>
  <c r="F96" i="2"/>
  <c r="F95" i="2"/>
  <c r="L143" i="3"/>
  <c r="L142" i="3"/>
  <c r="D142" i="3"/>
  <c r="D143" i="3"/>
  <c r="E49" i="3"/>
  <c r="E48" i="3"/>
  <c r="I96" i="3"/>
  <c r="I95" i="3"/>
  <c r="D96" i="2"/>
  <c r="D95" i="2"/>
  <c r="C49" i="2"/>
  <c r="C48" i="2"/>
  <c r="F96" i="3"/>
  <c r="F95" i="3"/>
  <c r="L49" i="2"/>
  <c r="L48" i="2"/>
  <c r="G49" i="3"/>
  <c r="G48" i="3"/>
  <c r="G96" i="3"/>
  <c r="G95" i="3"/>
  <c r="B96" i="3"/>
  <c r="B95" i="3"/>
  <c r="L190" i="2"/>
  <c r="L189" i="2"/>
  <c r="J96" i="2"/>
  <c r="J95" i="2"/>
  <c r="G96" i="2"/>
  <c r="G95" i="2"/>
  <c r="J48" i="2"/>
  <c r="J49" i="2"/>
  <c r="B49" i="3"/>
  <c r="B48" i="3"/>
  <c r="C190" i="2"/>
  <c r="C189" i="2"/>
  <c r="H143" i="3"/>
  <c r="H142" i="3"/>
  <c r="B190" i="2"/>
  <c r="B189" i="2"/>
  <c r="J143" i="2"/>
  <c r="J142" i="2"/>
  <c r="K143" i="3"/>
  <c r="K142" i="3"/>
  <c r="D49" i="2"/>
  <c r="D48" i="2"/>
  <c r="G190" i="2"/>
  <c r="G189" i="2"/>
  <c r="C143" i="2"/>
  <c r="C142" i="2"/>
  <c r="H48" i="2"/>
  <c r="H49" i="2"/>
  <c r="L49" i="3"/>
  <c r="L48" i="3"/>
  <c r="B48" i="2"/>
  <c r="B49" i="2"/>
  <c r="L96" i="3"/>
  <c r="L95" i="3"/>
  <c r="H49" i="3"/>
  <c r="H48" i="3"/>
  <c r="M96" i="2"/>
  <c r="M95" i="2"/>
  <c r="J190" i="2"/>
  <c r="J189" i="2"/>
  <c r="I142" i="2"/>
  <c r="I143" i="2"/>
  <c r="E143" i="2"/>
  <c r="E142" i="2"/>
  <c r="H96" i="2"/>
  <c r="H95" i="2"/>
  <c r="I96" i="2"/>
  <c r="I95" i="2"/>
  <c r="J96" i="3"/>
  <c r="J95" i="3"/>
  <c r="D190" i="2"/>
  <c r="D189" i="2"/>
  <c r="L143" i="2"/>
  <c r="L142" i="2"/>
  <c r="G143" i="2"/>
  <c r="G142" i="2"/>
  <c r="M190" i="2"/>
  <c r="M189" i="2"/>
  <c r="I190" i="2"/>
  <c r="I189" i="2"/>
  <c r="F190" i="2"/>
  <c r="F189" i="2"/>
  <c r="F143" i="2"/>
  <c r="F142" i="2"/>
  <c r="E96" i="2"/>
  <c r="E95" i="2"/>
  <c r="G143" i="3"/>
  <c r="G142" i="3"/>
  <c r="K96" i="3"/>
  <c r="K95" i="3"/>
  <c r="E96" i="3"/>
  <c r="E95" i="3"/>
  <c r="C49" i="3"/>
  <c r="C48" i="3"/>
  <c r="F49" i="3"/>
  <c r="F48" i="3"/>
  <c r="H142" i="2"/>
  <c r="H143" i="2"/>
  <c r="D143" i="2"/>
  <c r="D142" i="2"/>
  <c r="K48" i="2"/>
  <c r="K49" i="2"/>
  <c r="E190" i="2"/>
  <c r="E189" i="2"/>
  <c r="M143" i="2"/>
  <c r="M142" i="2"/>
  <c r="J143" i="3"/>
  <c r="J142" i="3"/>
  <c r="F143" i="3"/>
  <c r="F142" i="3"/>
  <c r="B143" i="3"/>
  <c r="B142" i="3"/>
  <c r="H96" i="3"/>
  <c r="H95" i="3"/>
  <c r="D96" i="3"/>
  <c r="D95" i="3"/>
  <c r="J49" i="3"/>
  <c r="J48" i="3"/>
  <c r="K49" i="3"/>
  <c r="K48" i="3"/>
  <c r="M49" i="3"/>
  <c r="M48" i="3"/>
  <c r="K190" i="2"/>
  <c r="K189" i="2"/>
  <c r="C96" i="2"/>
  <c r="C95" i="2"/>
  <c r="M143" i="3"/>
  <c r="M142" i="3"/>
  <c r="E143" i="3"/>
  <c r="E142" i="3"/>
  <c r="M96" i="3"/>
  <c r="M95" i="3"/>
  <c r="D49" i="3"/>
  <c r="D48" i="3"/>
  <c r="H190" i="2"/>
  <c r="H189" i="2"/>
  <c r="K143" i="2"/>
  <c r="K142" i="2"/>
  <c r="L96" i="2"/>
  <c r="L95" i="2"/>
</calcChain>
</file>

<file path=xl/sharedStrings.xml><?xml version="1.0" encoding="utf-8"?>
<sst xmlns="http://schemas.openxmlformats.org/spreadsheetml/2006/main" count="853" uniqueCount="102">
  <si>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</si>
  <si>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</si>
  <si>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</si>
  <si>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</si>
  <si>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</si>
  <si>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</si>
  <si>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</si>
  <si>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</si>
  <si>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</si>
  <si>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</si>
  <si>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</si>
  <si>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</si>
  <si>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---</t>
  </si>
  <si>
    <t>Yrly Avg.</t>
  </si>
  <si>
    <t>Graphs, cell O7 and below</t>
  </si>
  <si>
    <t>Graphs, Cell O7 and below</t>
  </si>
  <si>
    <t>Num Links</t>
  </si>
  <si>
    <t>Graphs, cell P7 and below</t>
  </si>
  <si>
    <r>
      <t xml:space="preserve">Table 3. </t>
    </r>
    <r>
      <rPr>
        <b/>
        <sz val="14"/>
        <color indexed="16"/>
        <rFont val="Times New Roman"/>
        <family val="1"/>
      </rPr>
      <t>Steers 400-500</t>
    </r>
    <r>
      <rPr>
        <sz val="12"/>
        <rFont val="Times New Roman"/>
        <family val="1"/>
      </rPr>
      <t xml:space="preserve"> Medium/Large Frame #1 -- Average Monthly Billings Cash Price</t>
    </r>
  </si>
  <si>
    <r>
      <t xml:space="preserve">Table 4. </t>
    </r>
    <r>
      <rPr>
        <b/>
        <sz val="14"/>
        <color indexed="16"/>
        <rFont val="Times New Roman"/>
        <family val="1"/>
      </rPr>
      <t>Steers 500 - 600</t>
    </r>
    <r>
      <rPr>
        <sz val="12"/>
        <rFont val="Times New Roman"/>
        <family val="1"/>
      </rPr>
      <t xml:space="preserve"> Medium/Large Frame #1 -- Average Monthly Billings Cash Price</t>
    </r>
  </si>
  <si>
    <r>
      <t xml:space="preserve">Table 5. </t>
    </r>
    <r>
      <rPr>
        <b/>
        <sz val="14"/>
        <color indexed="16"/>
        <rFont val="Times New Roman"/>
        <family val="1"/>
      </rPr>
      <t>Steers 600 -700</t>
    </r>
    <r>
      <rPr>
        <sz val="12"/>
        <rFont val="Times New Roman"/>
        <family val="1"/>
      </rPr>
      <t xml:space="preserve"> Medium/Large Frame # 1 -- Average Monthly Billings Cash Price</t>
    </r>
  </si>
  <si>
    <r>
      <t xml:space="preserve">Table 6. </t>
    </r>
    <r>
      <rPr>
        <b/>
        <sz val="14"/>
        <color indexed="16"/>
        <rFont val="Times New Roman"/>
        <family val="1"/>
      </rPr>
      <t>Steers 700 - 800</t>
    </r>
    <r>
      <rPr>
        <sz val="12"/>
        <rFont val="Times New Roman"/>
        <family val="1"/>
      </rPr>
      <t xml:space="preserve"> Medium/Large Frame #1 -- Average Monthly Billings Cash Price</t>
    </r>
  </si>
  <si>
    <r>
      <t xml:space="preserve">Table 7. </t>
    </r>
    <r>
      <rPr>
        <b/>
        <sz val="14"/>
        <color indexed="16"/>
        <rFont val="Times New Roman"/>
        <family val="1"/>
      </rPr>
      <t>Heifers 400 -500</t>
    </r>
    <r>
      <rPr>
        <sz val="12"/>
        <rFont val="Times New Roman"/>
        <family val="1"/>
      </rPr>
      <t xml:space="preserve"> Medium/Large Frame # 1 -- Average Monthly Billings Cash Price</t>
    </r>
  </si>
  <si>
    <r>
      <t xml:space="preserve">Table 8. </t>
    </r>
    <r>
      <rPr>
        <b/>
        <sz val="14"/>
        <color indexed="16"/>
        <rFont val="Times New Roman"/>
        <family val="1"/>
      </rPr>
      <t>Heifers 500 - 600</t>
    </r>
    <r>
      <rPr>
        <sz val="12"/>
        <rFont val="Times New Roman"/>
        <family val="1"/>
      </rPr>
      <t xml:space="preserve"> Medium/Large Frame # 1 -- Average Monthly Billings Cash Price</t>
    </r>
  </si>
  <si>
    <r>
      <t xml:space="preserve">Table 9. </t>
    </r>
    <r>
      <rPr>
        <b/>
        <sz val="14"/>
        <color indexed="16"/>
        <rFont val="Times New Roman"/>
        <family val="1"/>
      </rPr>
      <t xml:space="preserve">Heifers 600 - 700 </t>
    </r>
    <r>
      <rPr>
        <sz val="12"/>
        <rFont val="Times New Roman"/>
        <family val="1"/>
      </rPr>
      <t>Medium/Large Frame # 1  -- Average Monthly Billings Cash Price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</si>
  <si>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>, dollars per cwt., for</t>
    </r>
    <r>
      <rPr>
        <b/>
        <sz val="14"/>
        <color indexed="16"/>
        <rFont val="Times New Roman"/>
        <family val="1"/>
      </rPr>
      <t xml:space="preserve"> 400 - 500 steers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</si>
  <si>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500 - 600 steers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</si>
  <si>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 xml:space="preserve">600 - 700 steers </t>
    </r>
    <r>
      <rPr>
        <sz val="12"/>
        <rFont val="Times New Roman"/>
        <family val="1"/>
      </rPr>
      <t>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</si>
  <si>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700 - 800 steers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</si>
  <si>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400 - 500 heifers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</si>
  <si>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>, dollars per cwt., for</t>
    </r>
    <r>
      <rPr>
        <b/>
        <sz val="14"/>
        <color indexed="16"/>
        <rFont val="Times New Roman"/>
        <family val="1"/>
      </rPr>
      <t xml:space="preserve"> 500 - 600 heifers</t>
    </r>
    <r>
      <rPr>
        <sz val="12"/>
        <rFont val="Times New Roman"/>
        <family val="1"/>
      </rPr>
      <t xml:space="preserve"> using Billings cash prices and nearby feeder futures contracts.</t>
    </r>
  </si>
  <si>
    <r>
      <t xml:space="preserve">Average Monthly </t>
    </r>
    <r>
      <rPr>
        <b/>
        <sz val="14"/>
        <color indexed="16"/>
        <rFont val="Times New Roman"/>
        <family val="1"/>
      </rPr>
      <t>Basis</t>
    </r>
    <r>
      <rPr>
        <sz val="12"/>
        <rFont val="Times New Roman"/>
        <family val="1"/>
      </rPr>
      <t xml:space="preserve">, dollars per cwt., for </t>
    </r>
    <r>
      <rPr>
        <b/>
        <sz val="14"/>
        <color indexed="16"/>
        <rFont val="Times New Roman"/>
        <family val="1"/>
      </rPr>
      <t>600 - 700 heifers</t>
    </r>
    <r>
      <rPr>
        <sz val="12"/>
        <rFont val="Times New Roman"/>
        <family val="1"/>
      </rPr>
      <t xml:space="preserve"> using Billings cash prices and nearby feeder futures contracts.</t>
    </r>
  </si>
  <si>
    <t>Switch to the "MT Monthly Avg Lvstk Price &amp; Basis Data.xls"  file.</t>
  </si>
  <si>
    <t>Once the column of numbers is pasted into this file, you can transpose the column into a row.</t>
  </si>
  <si>
    <t>Highlight as many numbers as needed from the column to update a row and then Copy these to the clipboard.</t>
  </si>
  <si>
    <t xml:space="preserve">Another dialog box appears. Click on the check box in front of the Transpose Menu item in this popup and then click OK. </t>
  </si>
  <si>
    <t xml:space="preserve">The numbers are pasted into the row selected starting in the cell you selected.  </t>
  </si>
  <si>
    <t>Highlight the first empty cell in the row where the numbers should be pasted and RIGHT CLICK in that cell.  Note you may have partial rows to fill.</t>
  </si>
  <si>
    <t>Go to the Cash-Futures tab of this file and paste the COLUMN of numbers in a blank area to the right of the existing Feeder futures table, Table 2.</t>
  </si>
  <si>
    <r>
      <t>Table 1.</t>
    </r>
    <r>
      <rPr>
        <b/>
        <sz val="12"/>
        <rFont val="Times New Roman"/>
        <family val="1"/>
      </rPr>
      <t xml:space="preserve"> </t>
    </r>
    <r>
      <rPr>
        <b/>
        <sz val="14"/>
        <color indexed="16"/>
        <rFont val="Times New Roman"/>
        <family val="1"/>
      </rPr>
      <t>Fat Cattle Futures</t>
    </r>
    <r>
      <rPr>
        <sz val="12"/>
        <rFont val="Times New Roman"/>
        <family val="1"/>
      </rPr>
      <t xml:space="preserve"> -- Average Monthly Price using Nearby contracts</t>
    </r>
  </si>
  <si>
    <r>
      <t xml:space="preserve">Table 2. </t>
    </r>
    <r>
      <rPr>
        <b/>
        <sz val="14"/>
        <color indexed="16"/>
        <rFont val="Times New Roman"/>
        <family val="1"/>
      </rPr>
      <t xml:space="preserve">Feeder Cattle Futures </t>
    </r>
    <r>
      <rPr>
        <sz val="12"/>
        <rFont val="Times New Roman"/>
        <family val="1"/>
      </rPr>
      <t>-- Average Monthly Price using Nearby contracts</t>
    </r>
  </si>
  <si>
    <t>Updating FatCattle Futures Prices:</t>
  </si>
  <si>
    <t>Download the "fatfutures.xls" spreadsheet from the LMIC Members only area under Spreadsheets tab.</t>
  </si>
  <si>
    <t xml:space="preserve">Download the "feederfutures.xls" spreadsheet from the LMIC Members only area under spreadsheets tab. </t>
  </si>
  <si>
    <t>Note that the description of this file on the LMIC web site indicates in contains only daily and weekly prices, but the montly are there also.</t>
  </si>
  <si>
    <t>Highlight and Copy the monthly prices in the last column (labeled Nearby) on page tab C that are needed to update this spreadsheet.</t>
  </si>
  <si>
    <t xml:space="preserve">Repeat the other steps as shown above to update the Fat Futures Prices in Table 1 on the Cash-Futures tab of this spreadsheet. </t>
  </si>
  <si>
    <t>Updating Tables 3 through 9 for cash feeder cattle prices by weight range.</t>
  </si>
  <si>
    <t xml:space="preserve">Download the spreadsheet titled  "auctions montana.xls" from the LMIC web site.  </t>
  </si>
  <si>
    <t/>
  </si>
  <si>
    <t xml:space="preserve">Go to the tab labeled   A2 in this spreadsheet.  This tab contains the LMIC calculated monthly average prices for Medium to Large Frame #1 calves. </t>
  </si>
  <si>
    <t>Prices are calculated in 100 lb increments.</t>
  </si>
  <si>
    <t xml:space="preserve">Not all weight increments calculated by the LMIC are used for the MT Avg Price and Basis tables spreadsheet. </t>
  </si>
  <si>
    <t xml:space="preserve">Copy and paste the required prices for each weight break table from the LMIC spreadsheet, Tab labeled A2 in the same </t>
  </si>
  <si>
    <t xml:space="preserve">manner described above.  </t>
  </si>
  <si>
    <t>Update Tables 3 through 9 for MT cash prices by weight break.</t>
  </si>
  <si>
    <t xml:space="preserve">After the data is copied, format data pasted into the MT Montly Avg…  file to match existing formats.  </t>
  </si>
  <si>
    <t>Make sure the summaries of the prices at the bottom of each cash price table have the correct formula to calculate the years labeled.</t>
  </si>
  <si>
    <t>Add new years to the table when necessary.</t>
  </si>
  <si>
    <t>DO NOT include a partial year in the summare calculations, even thogh the data was updated for a partial year.  This will</t>
  </si>
  <si>
    <t>skew the summary information presented for averages and standard deviations.</t>
  </si>
  <si>
    <t>You can change the summary tables at the end of each table as desired to show different time periods.</t>
  </si>
  <si>
    <t xml:space="preserve">When updating the data, make sure that empty cells in the LMIC tables are filled with  "----" in this spreadsheet.  If the empty </t>
  </si>
  <si>
    <r>
      <t>Updating the Monthly</t>
    </r>
    <r>
      <rPr>
        <b/>
        <u/>
        <sz val="14"/>
        <rFont val="Times New Roman"/>
        <family val="1"/>
      </rPr>
      <t xml:space="preserve"> Feeder Cattle futures</t>
    </r>
    <r>
      <rPr>
        <b/>
        <sz val="14"/>
        <rFont val="Times New Roman"/>
        <family val="1"/>
      </rPr>
      <t xml:space="preserve"> prices:</t>
    </r>
  </si>
  <si>
    <r>
      <t xml:space="preserve">Use the Monthly average prices the LMIC has calculated on </t>
    </r>
    <r>
      <rPr>
        <b/>
        <u/>
        <sz val="14"/>
        <rFont val="Times New Roman"/>
        <family val="1"/>
      </rPr>
      <t xml:space="preserve">tab C </t>
    </r>
    <r>
      <rPr>
        <sz val="14"/>
        <rFont val="Times New Roman"/>
        <family val="1"/>
      </rPr>
      <t xml:space="preserve">of this spreadsheet.  </t>
    </r>
  </si>
  <si>
    <r>
      <t xml:space="preserve">A popup dialog box appears.  Select the   </t>
    </r>
    <r>
      <rPr>
        <b/>
        <u/>
        <sz val="14"/>
        <rFont val="Times New Roman"/>
        <family val="1"/>
      </rPr>
      <t>Paste Speical</t>
    </r>
    <r>
      <rPr>
        <b/>
        <sz val="14"/>
        <rFont val="Times New Roman"/>
        <family val="1"/>
      </rPr>
      <t xml:space="preserve">    </t>
    </r>
    <r>
      <rPr>
        <sz val="14"/>
        <rFont val="Times New Roman"/>
        <family val="1"/>
      </rPr>
      <t>Menu item in this popup menu.</t>
    </r>
  </si>
  <si>
    <r>
      <t xml:space="preserve">cells are not filled with these, </t>
    </r>
    <r>
      <rPr>
        <b/>
        <i/>
        <sz val="14"/>
        <rFont val="Times New Roman"/>
        <family val="1"/>
      </rPr>
      <t xml:space="preserve">Excle </t>
    </r>
    <r>
      <rPr>
        <b/>
        <i/>
        <u/>
        <sz val="14"/>
        <rFont val="Times New Roman"/>
        <family val="1"/>
      </rPr>
      <t>may</t>
    </r>
    <r>
      <rPr>
        <b/>
        <i/>
        <sz val="14"/>
        <rFont val="Times New Roman"/>
        <family val="1"/>
      </rPr>
      <t xml:space="preserve"> calculate the wrong number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the formulas that use the data.</t>
    </r>
  </si>
  <si>
    <t>Update the average yearly numbers, last column of each table, is a similar manner.</t>
  </si>
  <si>
    <t>Once all the table values are completed, update the summary information at the end of each table as necessary by changing the formula references</t>
  </si>
  <si>
    <t xml:space="preserve">in each row of the summary tables to include the new data.  DO NOT include partial rows of data in the summary table calculations. </t>
  </si>
  <si>
    <t>Change summary table labels as necessary if/when you change the years to summarize.</t>
  </si>
  <si>
    <t>Steer and Heifer Basis page tabs:</t>
  </si>
  <si>
    <t>Data in the tables on these pages are calculated by referencing the appropriate tables on the Cash-Futures tab for each weight group of steers and the Feeder Futures table.</t>
  </si>
  <si>
    <t>To update the Basis calculations tables, you should be able to simple highlight the last complete row of calculated values and then paste it into each partial (or new row) required.</t>
  </si>
  <si>
    <t xml:space="preserve">Change graph labels as necessary when you change a date range in the summary calculations.  Check to see the graph reference data is correct.  </t>
  </si>
  <si>
    <t>Feeder Futures</t>
  </si>
  <si>
    <t>5-6 Cwt Strs</t>
  </si>
  <si>
    <t>Average Monthly Price 2008 - 2013</t>
  </si>
  <si>
    <t>Oklahoma City Average Monthly Cash Price</t>
  </si>
  <si>
    <t>Feeder Cattle Futures, Average Monthly Price</t>
  </si>
  <si>
    <t>Basis for Oklahoma 5 - 6 Cwt Steers</t>
  </si>
  <si>
    <t>Average 2004 -2010</t>
  </si>
  <si>
    <t>Billings MT:  Cash Price 6 - 7 Cwt Steers ---- Combined Markets</t>
  </si>
  <si>
    <t>Oklahoma City 6 - 7 Cwt Steers Avearge Cash Price 2008 - 2013</t>
  </si>
  <si>
    <t>Basis:  Billings MT 6 - 7 Cwt Steers ---- Combined Markets</t>
  </si>
  <si>
    <t>Wyoming Combined Markets 6 - 7 Cwt Steers (Torrington and Riverton)</t>
  </si>
  <si>
    <t>Basis:  Billings MT 7 - 8 Cwt Steers ---- Combined Markets</t>
  </si>
  <si>
    <t>Basis Data</t>
  </si>
  <si>
    <t>Average Basis (1983-2014)</t>
  </si>
  <si>
    <t>Standard Dev(1983-2014)</t>
  </si>
  <si>
    <t>Average Basis (2005-2014)</t>
  </si>
  <si>
    <t>Standard Dev Basis (2005-2014)</t>
  </si>
  <si>
    <t>Average Basis (2009-2014)</t>
  </si>
  <si>
    <t>Standard Dev Basis (2009-2014)</t>
  </si>
  <si>
    <t>Plus 2 STD (2009-2014)</t>
  </si>
  <si>
    <t>Minus 2 STD (2009-2014)</t>
  </si>
  <si>
    <t>Average Price (1983-2014)</t>
  </si>
  <si>
    <t>Standard Dev. Price (1983-2014)</t>
  </si>
  <si>
    <t>Average Price (2005-2014)</t>
  </si>
  <si>
    <t>Standard Dev Price (2005-2014)</t>
  </si>
  <si>
    <t>Average Price (2009-2014)</t>
  </si>
  <si>
    <t>Standard Dev Price(2009-2014)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</si>
</sst>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0.00_)"/>
    <numFmt numFmtId="166" formatCode="mm/dd/yy_)"/>
    <numFmt numFmtId="167" formatCode="mmm\-yy_)"/>
    <numFmt numFmtId="168" formatCode="0_)"/>
  </numFmts>
  <fonts count="49">
    <font>
      <sz val="10"/>
      <name val="Times New Roman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MT"/>
    </font>
    <font>
      <sz val="10"/>
      <color indexed="12"/>
      <name val="Arial MT"/>
    </font>
    <font>
      <sz val="12"/>
      <name val="Arial"/>
      <family val="2"/>
    </font>
    <font>
      <b/>
      <sz val="14"/>
      <color indexed="16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color rgb="FF800000"/>
      <name val="Times New Roman"/>
      <family val="1"/>
    </font>
    <font>
      <b/>
      <sz val="12"/>
      <color rgb="FF80000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i/>
      <sz val="14"/>
      <name val="Times New Roman"/>
      <family val="1"/>
    </font>
    <font>
      <b/>
      <i/>
      <u/>
      <sz val="14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12"/>
      <color indexed="23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1"/>
      <name val="Arial MT"/>
    </font>
    <font>
      <b/>
      <sz val="12"/>
      <name val="Arial MT"/>
    </font>
    <font>
      <b/>
      <sz val="12"/>
      <color rgb="FF800000"/>
      <name val="Arial MT"/>
    </font>
  </fonts>
  <fills count="2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8" fillId="0" borderId="0"/>
    <xf numFmtId="165" fontId="10" fillId="0" borderId="0"/>
    <xf numFmtId="0" fontId="8" fillId="0" borderId="0"/>
    <xf numFmtId="0" fontId="8" fillId="0" borderId="0"/>
    <xf numFmtId="0" fontId="17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6" applyNumberFormat="0" applyAlignment="0" applyProtection="0"/>
    <xf numFmtId="0" fontId="22" fillId="23" borderId="7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6" applyNumberFormat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8" fillId="25" borderId="12" applyNumberFormat="0" applyFont="0" applyAlignment="0" applyProtection="0"/>
    <xf numFmtId="0" fontId="31" fillId="2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1" fillId="0" borderId="0"/>
    <xf numFmtId="165" fontId="8" fillId="0" borderId="0"/>
  </cellStyleXfs>
  <cellXfs count="84">
    <xf numFmtId="0" fontId="0" fillId="0" borderId="0" xfId="0"/>
    <xf numFmtId="2" fontId="1" fillId="0" borderId="0" xfId="0" applyNumberFormat="1" applyFont="1"/>
    <xf numFmtId="0" fontId="1" fillId="0" borderId="0" xfId="0" applyFon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Alignment="1">
      <alignment horizontal="center"/>
    </xf>
    <xf numFmtId="2" fontId="2" fillId="0" borderId="0" xfId="0" applyNumberFormat="1" applyFont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Protection="1">
      <protection locked="0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/>
    <xf numFmtId="2" fontId="8" fillId="0" borderId="0" xfId="3" applyNumberFormat="1" applyFont="1"/>
    <xf numFmtId="4" fontId="9" fillId="0" borderId="0" xfId="4" applyNumberFormat="1" applyFont="1"/>
    <xf numFmtId="165" fontId="10" fillId="0" borderId="0" xfId="2" applyNumberFormat="1" applyFont="1" applyProtection="1"/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/>
    <xf numFmtId="165" fontId="12" fillId="0" borderId="0" xfId="2" applyNumberFormat="1" applyFont="1" applyProtection="1"/>
    <xf numFmtId="0" fontId="6" fillId="0" borderId="0" xfId="0" applyFont="1"/>
    <xf numFmtId="2" fontId="7" fillId="0" borderId="0" xfId="0" applyNumberFormat="1" applyFont="1"/>
    <xf numFmtId="2" fontId="16" fillId="0" borderId="0" xfId="0" applyNumberFormat="1" applyFont="1"/>
    <xf numFmtId="2" fontId="15" fillId="0" borderId="0" xfId="0" applyNumberFormat="1" applyFont="1" applyAlignment="1">
      <alignment horizontal="center"/>
    </xf>
    <xf numFmtId="0" fontId="13" fillId="2" borderId="0" xfId="0" applyFont="1" applyFill="1"/>
    <xf numFmtId="2" fontId="14" fillId="2" borderId="0" xfId="0" applyNumberFormat="1" applyFont="1" applyFill="1"/>
    <xf numFmtId="2" fontId="16" fillId="3" borderId="0" xfId="0" applyNumberFormat="1" applyFont="1" applyFill="1"/>
    <xf numFmtId="0" fontId="15" fillId="3" borderId="0" xfId="0" applyFont="1" applyFill="1"/>
    <xf numFmtId="0" fontId="0" fillId="3" borderId="0" xfId="0" applyFill="1"/>
    <xf numFmtId="165" fontId="10" fillId="3" borderId="0" xfId="2" applyNumberFormat="1" applyFont="1" applyFill="1" applyProtection="1"/>
    <xf numFmtId="2" fontId="1" fillId="3" borderId="0" xfId="0" applyNumberFormat="1" applyFont="1" applyFill="1"/>
    <xf numFmtId="0" fontId="1" fillId="3" borderId="0" xfId="0" applyFont="1" applyFill="1"/>
    <xf numFmtId="4" fontId="9" fillId="0" borderId="0" xfId="4" applyNumberFormat="1" applyFont="1"/>
    <xf numFmtId="0" fontId="6" fillId="3" borderId="0" xfId="0" applyFont="1" applyFill="1"/>
    <xf numFmtId="0" fontId="13" fillId="26" borderId="0" xfId="0" applyFont="1" applyFill="1"/>
    <xf numFmtId="2" fontId="1" fillId="26" borderId="0" xfId="0" applyNumberFormat="1" applyFont="1" applyFill="1"/>
    <xf numFmtId="0" fontId="6" fillId="27" borderId="0" xfId="0" applyFont="1" applyFill="1"/>
    <xf numFmtId="2" fontId="1" fillId="27" borderId="0" xfId="0" applyNumberFormat="1" applyFont="1" applyFill="1"/>
    <xf numFmtId="0" fontId="35" fillId="0" borderId="0" xfId="0" applyFont="1" applyBorder="1"/>
    <xf numFmtId="0" fontId="36" fillId="0" borderId="0" xfId="0" applyFont="1" applyBorder="1"/>
    <xf numFmtId="2" fontId="7" fillId="27" borderId="0" xfId="0" applyNumberFormat="1" applyFont="1" applyFill="1"/>
    <xf numFmtId="0" fontId="4" fillId="0" borderId="0" xfId="0" applyFont="1" applyAlignment="1">
      <alignment horizontal="right"/>
    </xf>
    <xf numFmtId="0" fontId="1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0" fillId="0" borderId="0" xfId="1" applyNumberFormat="1" applyFont="1" applyProtection="1"/>
    <xf numFmtId="0" fontId="10" fillId="0" borderId="0" xfId="1" applyFont="1" applyProtection="1"/>
    <xf numFmtId="0" fontId="42" fillId="0" borderId="0" xfId="1" applyFont="1" applyProtection="1"/>
    <xf numFmtId="0" fontId="10" fillId="0" borderId="0" xfId="1" applyFont="1" applyAlignment="1" applyProtection="1">
      <alignment horizontal="right"/>
    </xf>
    <xf numFmtId="0" fontId="43" fillId="0" borderId="0" xfId="1" applyFont="1" applyProtection="1"/>
    <xf numFmtId="0" fontId="43" fillId="0" borderId="17" xfId="1" applyFont="1" applyBorder="1" applyProtection="1"/>
    <xf numFmtId="0" fontId="10" fillId="0" borderId="17" xfId="1" applyFont="1" applyBorder="1" applyProtection="1"/>
    <xf numFmtId="2" fontId="44" fillId="0" borderId="0" xfId="0" applyNumberFormat="1" applyFont="1"/>
    <xf numFmtId="0" fontId="10" fillId="0" borderId="0" xfId="0" applyFont="1"/>
    <xf numFmtId="2" fontId="10" fillId="0" borderId="0" xfId="0" applyNumberFormat="1" applyFont="1"/>
    <xf numFmtId="165" fontId="10" fillId="0" borderId="0" xfId="48" applyFont="1" applyProtection="1"/>
    <xf numFmtId="167" fontId="10" fillId="0" borderId="0" xfId="48" applyNumberFormat="1" applyFont="1" applyProtection="1"/>
    <xf numFmtId="165" fontId="10" fillId="0" borderId="0" xfId="48" applyNumberFormat="1" applyFont="1" applyProtection="1"/>
    <xf numFmtId="165" fontId="45" fillId="0" borderId="0" xfId="48" applyNumberFormat="1" applyFont="1" applyProtection="1"/>
    <xf numFmtId="168" fontId="43" fillId="0" borderId="0" xfId="48" applyNumberFormat="1" applyFont="1" applyProtection="1"/>
    <xf numFmtId="2" fontId="10" fillId="0" borderId="0" xfId="48" applyNumberFormat="1" applyFont="1" applyAlignment="1" applyProtection="1">
      <alignment horizontal="center"/>
    </xf>
    <xf numFmtId="165" fontId="8" fillId="0" borderId="0" xfId="48"/>
    <xf numFmtId="2" fontId="10" fillId="0" borderId="0" xfId="48" applyNumberFormat="1" applyFont="1" applyFill="1" applyAlignment="1" applyProtection="1">
      <alignment horizontal="center"/>
    </xf>
    <xf numFmtId="168" fontId="10" fillId="0" borderId="0" xfId="48" applyNumberFormat="1" applyFont="1" applyProtection="1"/>
    <xf numFmtId="2" fontId="1" fillId="0" borderId="0" xfId="0" applyNumberFormat="1" applyFont="1" applyAlignment="1">
      <alignment horizontal="right"/>
    </xf>
    <xf numFmtId="0" fontId="43" fillId="0" borderId="0" xfId="1" applyFont="1" applyAlignment="1" applyProtection="1">
      <alignment horizontal="right"/>
    </xf>
    <xf numFmtId="168" fontId="10" fillId="0" borderId="0" xfId="48" applyNumberFormat="1" applyFont="1" applyAlignment="1" applyProtection="1">
      <alignment horizontal="right"/>
    </xf>
    <xf numFmtId="165" fontId="47" fillId="0" borderId="0" xfId="48" applyFont="1"/>
    <xf numFmtId="165" fontId="46" fillId="0" borderId="0" xfId="48" applyNumberFormat="1" applyFont="1"/>
    <xf numFmtId="167" fontId="43" fillId="0" borderId="17" xfId="48" applyNumberFormat="1" applyFont="1" applyBorder="1" applyAlignment="1" applyProtection="1">
      <alignment horizontal="center"/>
    </xf>
    <xf numFmtId="165" fontId="43" fillId="0" borderId="17" xfId="48" applyNumberFormat="1" applyFont="1" applyBorder="1" applyAlignment="1" applyProtection="1">
      <alignment horizontal="center"/>
    </xf>
    <xf numFmtId="0" fontId="1" fillId="0" borderId="17" xfId="0" applyFont="1" applyBorder="1" applyAlignment="1">
      <alignment horizontal="center"/>
    </xf>
    <xf numFmtId="165" fontId="48" fillId="0" borderId="0" xfId="48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1"/>
    <cellStyle name="Normal 3" xfId="5"/>
    <cellStyle name="Normal 4" xfId="47"/>
    <cellStyle name="Normal_auctions montana" xfId="2"/>
    <cellStyle name="Normal_combined auction WY" xfId="48"/>
    <cellStyle name="Normal_fatfutures" xfId="3"/>
    <cellStyle name="Normal_feederfutures" xfId="4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colors>
    <mruColors>
      <color rgb="FF66FF33"/>
      <color rgb="FF800000"/>
      <color rgb="FF0000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Monthly Avg. Cash Price by Weight Group, Steers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  <a:endParaRPr lang="en-US"/>
          </a:p>
        </c:rich>
      </c:tx>
      <c:layout>
        <c:manualLayout>
          <c:xMode val="edge"/>
          <c:yMode val="edge"/>
          <c:x val="0.12678571428571428"/>
          <c:y val="3.181818181818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142857142857"/>
          <c:y val="0.18409090909090908"/>
          <c:w val="0.7767857142857143"/>
          <c:h val="0.625"/>
        </c:manualLayout>
      </c:layout>
      <c:lineChart>
        <c:grouping val="standard"/>
        <c:varyColors val="0"/>
        <c:ser>
          <c:idx val="0"/>
          <c:order val="0"/>
          <c:tx>
            <c:v>Avg. 4 - 5 Cwt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'Cash-Futures'!$B$81:$M$81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'Cash-Futures'!$B$119:$M$119</c:f>
              <c:numCache>
                <c:formatCode>0.00</c:formatCode>
                <c:ptCount val="12"/>
                <c:pt idx="0">
                  <c:v>155.92137499999998</c:v>
                </c:pt>
                <c:pt idx="1">
                  <c:v>157.48558333333335</c:v>
                </c:pt>
                <c:pt idx="2">
                  <c:v>158.29924999999997</c:v>
                </c:pt>
                <c:pt idx="3">
                  <c:v>146.85638888888889</c:v>
                </c:pt>
                <c:pt idx="4">
                  <c:v>157.10888888888888</c:v>
                </c:pt>
                <c:pt idx="5">
                  <c:v>144.09</c:v>
                </c:pt>
                <c:pt idx="6">
                  <c:v>171.1</c:v>
                </c:pt>
                <c:pt idx="7">
                  <c:v>155.80674999999999</c:v>
                </c:pt>
                <c:pt idx="8">
                  <c:v>157.19425000000001</c:v>
                </c:pt>
                <c:pt idx="9">
                  <c:v>164.69774999999998</c:v>
                </c:pt>
                <c:pt idx="10">
                  <c:v>166.0684</c:v>
                </c:pt>
                <c:pt idx="11">
                  <c:v>168.36700000000002</c:v>
                </c:pt>
              </c:numCache>
            </c:numRef>
          </c:val>
          <c:smooth val="0"/>
        </c:ser>
        <c:ser>
          <c:idx val="1"/>
          <c:order val="1"/>
          <c:tx>
            <c:v>Avg. 5 - 6 Cwt.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'Cash-Futures'!$B$166:$M$166</c:f>
              <c:numCache>
                <c:formatCode>0.00</c:formatCode>
                <c:ptCount val="12"/>
                <c:pt idx="0">
                  <c:v>142.45762500000001</c:v>
                </c:pt>
                <c:pt idx="1">
                  <c:v>144.48937499999997</c:v>
                </c:pt>
                <c:pt idx="2">
                  <c:v>147.96080000000001</c:v>
                </c:pt>
                <c:pt idx="3">
                  <c:v>139.05680555555554</c:v>
                </c:pt>
                <c:pt idx="4">
                  <c:v>149.29712500000002</c:v>
                </c:pt>
                <c:pt idx="5">
                  <c:v>137.17388888888888</c:v>
                </c:pt>
                <c:pt idx="6">
                  <c:v>127.84571428571429</c:v>
                </c:pt>
                <c:pt idx="7">
                  <c:v>140.977</c:v>
                </c:pt>
                <c:pt idx="8">
                  <c:v>146.62875000000003</c:v>
                </c:pt>
                <c:pt idx="9">
                  <c:v>144.81324999999998</c:v>
                </c:pt>
                <c:pt idx="10">
                  <c:v>146.19380000000001</c:v>
                </c:pt>
                <c:pt idx="11">
                  <c:v>150.73391666666669</c:v>
                </c:pt>
              </c:numCache>
            </c:numRef>
          </c:val>
          <c:smooth val="0"/>
        </c:ser>
        <c:ser>
          <c:idx val="2"/>
          <c:order val="2"/>
          <c:tx>
            <c:v>Avg. 6 - 7 Cwt.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'Cash-Futures'!$B$213:$M$213</c:f>
              <c:numCache>
                <c:formatCode>0.00</c:formatCode>
                <c:ptCount val="12"/>
                <c:pt idx="0">
                  <c:v>127.86612499999998</c:v>
                </c:pt>
                <c:pt idx="1">
                  <c:v>130.87912500000002</c:v>
                </c:pt>
                <c:pt idx="2">
                  <c:v>133.94370000000001</c:v>
                </c:pt>
                <c:pt idx="3">
                  <c:v>128.66671296296298</c:v>
                </c:pt>
                <c:pt idx="4">
                  <c:v>139.3305</c:v>
                </c:pt>
                <c:pt idx="5">
                  <c:v>129.81925925925924</c:v>
                </c:pt>
                <c:pt idx="6">
                  <c:v>125.64074074074074</c:v>
                </c:pt>
                <c:pt idx="7">
                  <c:v>135.19149999999999</c:v>
                </c:pt>
                <c:pt idx="8">
                  <c:v>137.95220833333332</c:v>
                </c:pt>
                <c:pt idx="9">
                  <c:v>135.03674999999998</c:v>
                </c:pt>
                <c:pt idx="10">
                  <c:v>133.58949999999999</c:v>
                </c:pt>
                <c:pt idx="11">
                  <c:v>135.39675</c:v>
                </c:pt>
              </c:numCache>
            </c:numRef>
          </c:val>
          <c:smooth val="0"/>
        </c:ser>
        <c:ser>
          <c:idx val="3"/>
          <c:order val="3"/>
          <c:tx>
            <c:v>Avg. 7 - 8 Cwt.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'Cash-Futures'!$B$260:$M$260</c:f>
              <c:numCache>
                <c:formatCode>0.00</c:formatCode>
                <c:ptCount val="12"/>
                <c:pt idx="0">
                  <c:v>117.64212499999999</c:v>
                </c:pt>
                <c:pt idx="1">
                  <c:v>118.69665000000001</c:v>
                </c:pt>
                <c:pt idx="2">
                  <c:v>120.953</c:v>
                </c:pt>
                <c:pt idx="3">
                  <c:v>116.76458333333332</c:v>
                </c:pt>
                <c:pt idx="4">
                  <c:v>128.95570000000001</c:v>
                </c:pt>
                <c:pt idx="5">
                  <c:v>118.88277777777779</c:v>
                </c:pt>
                <c:pt idx="6">
                  <c:v>129.95277777777778</c:v>
                </c:pt>
                <c:pt idx="7">
                  <c:v>130.43899999999999</c:v>
                </c:pt>
                <c:pt idx="8">
                  <c:v>133.313875</c:v>
                </c:pt>
                <c:pt idx="9">
                  <c:v>129.76925</c:v>
                </c:pt>
                <c:pt idx="10">
                  <c:v>125.85440000000001</c:v>
                </c:pt>
                <c:pt idx="11">
                  <c:v>125.31233333333334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71392"/>
        <c:axId val="195789952"/>
      </c:lineChart>
      <c:catAx>
        <c:axId val="1829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789952"/>
        <c:crossesAt val="65"/>
        <c:auto val="1"/>
        <c:lblAlgn val="ctr"/>
        <c:lblOffset val="100"/>
        <c:tickLblSkip val="1"/>
        <c:tickMarkSkip val="1"/>
        <c:noMultiLvlLbl val="0"/>
      </c:catAx>
      <c:valAx>
        <c:axId val="19578995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Cash Price,  Billings</a:t>
                </a:r>
              </a:p>
            </c:rich>
          </c:tx>
          <c:layout>
            <c:manualLayout>
              <c:xMode val="edge"/>
              <c:yMode val="edge"/>
              <c:x val="2.8571428571428571E-2"/>
              <c:y val="0.3386363636363636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297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9285714285714281E-3"/>
          <c:y val="0.92272727272727273"/>
          <c:w val="0.98035714285714293"/>
          <c:h val="6.1363636363636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2000"/>
              <a:t>Average Monthly Basis, By</a:t>
            </a:r>
            <a:r>
              <a:rPr lang="en-US" sz="2000" baseline="0"/>
              <a:t> </a:t>
            </a:r>
            <a:r>
              <a:rPr lang="en-US" sz="2000"/>
              <a:t>Cwt Steers, Billings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2000"/>
              <a:t>2009 to 2014</a:t>
            </a:r>
          </a:p>
        </c:rich>
      </c:tx>
      <c:layout>
        <c:manualLayout>
          <c:xMode val="edge"/>
          <c:yMode val="edge"/>
          <c:x val="0.18237072160051757"/>
          <c:y val="4.419888191942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23605379200616"/>
          <c:y val="0.20994512895863721"/>
          <c:w val="0.80000127032722046"/>
          <c:h val="0.65439035590164485"/>
        </c:manualLayout>
      </c:layout>
      <c:lineChart>
        <c:grouping val="standard"/>
        <c:varyColors val="0"/>
        <c:ser>
          <c:idx val="2"/>
          <c:order val="0"/>
          <c:tx>
            <c:v>4-5 Cwt</c:v>
          </c:tx>
          <c:spPr>
            <a:ln w="38100">
              <a:solidFill>
                <a:srgbClr val="66FF33"/>
              </a:solidFill>
            </a:ln>
          </c:spPr>
          <c:val>
            <c:numRef>
              <c:f>'Steer Basis'!$B$46:$M$46</c:f>
              <c:numCache>
                <c:formatCode>0.00</c:formatCode>
                <c:ptCount val="12"/>
                <c:pt idx="0">
                  <c:v>38.058414961257974</c:v>
                </c:pt>
                <c:pt idx="1">
                  <c:v>38.611166664257389</c:v>
                </c:pt>
                <c:pt idx="2">
                  <c:v>39.180042851713303</c:v>
                </c:pt>
                <c:pt idx="3">
                  <c:v>32.357113394997342</c:v>
                </c:pt>
                <c:pt idx="4">
                  <c:v>32.289358053166119</c:v>
                </c:pt>
                <c:pt idx="5">
                  <c:v>26.701004974398259</c:v>
                </c:pt>
                <c:pt idx="6">
                  <c:v>26.443758299856469</c:v>
                </c:pt>
                <c:pt idx="7">
                  <c:v>29.029847649544894</c:v>
                </c:pt>
                <c:pt idx="8">
                  <c:v>27.625483438719687</c:v>
                </c:pt>
                <c:pt idx="9">
                  <c:v>38.886942301474427</c:v>
                </c:pt>
                <c:pt idx="10">
                  <c:v>40.118839977873101</c:v>
                </c:pt>
                <c:pt idx="11">
                  <c:v>45.09690942805566</c:v>
                </c:pt>
              </c:numCache>
            </c:numRef>
          </c:val>
          <c:smooth val="0"/>
        </c:ser>
        <c:ser>
          <c:idx val="1"/>
          <c:order val="1"/>
          <c:tx>
            <c:v>5-6 Cwt</c:v>
          </c:tx>
          <c:spPr>
            <a:ln w="38100"/>
          </c:spPr>
          <c:val>
            <c:numRef>
              <c:f>'Steer Basis'!$B$93:$M$93</c:f>
              <c:numCache>
                <c:formatCode>0.00</c:formatCode>
                <c:ptCount val="12"/>
                <c:pt idx="0">
                  <c:v>23.716748294591309</c:v>
                </c:pt>
                <c:pt idx="1">
                  <c:v>23.212833330924052</c:v>
                </c:pt>
                <c:pt idx="2">
                  <c:v>28.011709518379963</c:v>
                </c:pt>
                <c:pt idx="3">
                  <c:v>21.94911339499734</c:v>
                </c:pt>
                <c:pt idx="4">
                  <c:v>27.897691386499449</c:v>
                </c:pt>
                <c:pt idx="5">
                  <c:v>18.253485756085549</c:v>
                </c:pt>
                <c:pt idx="6">
                  <c:v>10.15580362955729</c:v>
                </c:pt>
                <c:pt idx="7">
                  <c:v>13.423180982878234</c:v>
                </c:pt>
                <c:pt idx="8">
                  <c:v>17.298816772053026</c:v>
                </c:pt>
                <c:pt idx="9">
                  <c:v>15.916942301474416</c:v>
                </c:pt>
                <c:pt idx="10">
                  <c:v>17.655506644539773</c:v>
                </c:pt>
                <c:pt idx="11">
                  <c:v>24.380242761389002</c:v>
                </c:pt>
              </c:numCache>
            </c:numRef>
          </c:val>
          <c:smooth val="0"/>
        </c:ser>
        <c:ser>
          <c:idx val="3"/>
          <c:order val="2"/>
          <c:tx>
            <c:v>6-7 Cwt</c:v>
          </c:tx>
          <c:spPr>
            <a:ln w="38100">
              <a:solidFill>
                <a:srgbClr val="FF0000"/>
              </a:solidFill>
            </a:ln>
          </c:spPr>
          <c:val>
            <c:numRef>
              <c:f>'Steer Basis'!$B$140:$M$140</c:f>
              <c:numCache>
                <c:formatCode>0.00</c:formatCode>
                <c:ptCount val="12"/>
                <c:pt idx="0">
                  <c:v>8.9367482945913057</c:v>
                </c:pt>
                <c:pt idx="1">
                  <c:v>9.7278333309240548</c:v>
                </c:pt>
                <c:pt idx="2">
                  <c:v>12.455042851713301</c:v>
                </c:pt>
                <c:pt idx="3">
                  <c:v>10.089113394997337</c:v>
                </c:pt>
                <c:pt idx="4">
                  <c:v>15.99602471983278</c:v>
                </c:pt>
                <c:pt idx="5">
                  <c:v>11.469485756085543</c:v>
                </c:pt>
                <c:pt idx="6">
                  <c:v>4.6283245831113815</c:v>
                </c:pt>
                <c:pt idx="7">
                  <c:v>8.3515143162115688</c:v>
                </c:pt>
                <c:pt idx="8">
                  <c:v>6.4088167720530222</c:v>
                </c:pt>
                <c:pt idx="9">
                  <c:v>4.1102756348077492</c:v>
                </c:pt>
                <c:pt idx="10">
                  <c:v>3.0171733112064345</c:v>
                </c:pt>
                <c:pt idx="11">
                  <c:v>7.2452427613890036</c:v>
                </c:pt>
              </c:numCache>
            </c:numRef>
          </c:val>
          <c:smooth val="0"/>
        </c:ser>
        <c:ser>
          <c:idx val="0"/>
          <c:order val="3"/>
          <c:tx>
            <c:v>7-8 Cwt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'Steer Basis'!$B$147:$M$147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Basis'!$B$187:$M$187</c:f>
              <c:numCache>
                <c:formatCode>0.00</c:formatCode>
                <c:ptCount val="12"/>
                <c:pt idx="0">
                  <c:v>-2.0282517054086946</c:v>
                </c:pt>
                <c:pt idx="1">
                  <c:v>-2.3071666690759494</c:v>
                </c:pt>
                <c:pt idx="2">
                  <c:v>0.24504285171328868</c:v>
                </c:pt>
                <c:pt idx="3">
                  <c:v>-0.45088660500265404</c:v>
                </c:pt>
                <c:pt idx="4">
                  <c:v>3.8393580531661158</c:v>
                </c:pt>
                <c:pt idx="5">
                  <c:v>-1.8885142439144489</c:v>
                </c:pt>
                <c:pt idx="6">
                  <c:v>-3.0060930672077242</c:v>
                </c:pt>
                <c:pt idx="7">
                  <c:v>-6.0152350455095892E-2</c:v>
                </c:pt>
                <c:pt idx="8">
                  <c:v>0.8121501053863559</c:v>
                </c:pt>
                <c:pt idx="9">
                  <c:v>-2.4697243651922443</c:v>
                </c:pt>
                <c:pt idx="10">
                  <c:v>-5.1294933554602293</c:v>
                </c:pt>
                <c:pt idx="11">
                  <c:v>-4.5914239052776651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8272"/>
        <c:axId val="197488640"/>
      </c:lineChart>
      <c:catAx>
        <c:axId val="1974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48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48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2400"/>
                  <a:t>Basis, Dollars Per Cwt</a:t>
                </a:r>
              </a:p>
            </c:rich>
          </c:tx>
          <c:layout>
            <c:manualLayout>
              <c:xMode val="edge"/>
              <c:yMode val="edge"/>
              <c:x val="2.601627214694887E-2"/>
              <c:y val="0.2063964885745214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47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80499219968799"/>
          <c:y val="0.88512241054613938"/>
          <c:w val="0.85335413416536665"/>
          <c:h val="9.79284369114877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'Steer Basis'!$B$46:$M$46</c:f>
              <c:numCache>
                <c:formatCode>0.00</c:formatCode>
                <c:ptCount val="12"/>
                <c:pt idx="0">
                  <c:v>38.058414961257974</c:v>
                </c:pt>
                <c:pt idx="1">
                  <c:v>38.611166664257389</c:v>
                </c:pt>
                <c:pt idx="2">
                  <c:v>39.180042851713303</c:v>
                </c:pt>
                <c:pt idx="3">
                  <c:v>32.357113394997342</c:v>
                </c:pt>
                <c:pt idx="4">
                  <c:v>32.289358053166119</c:v>
                </c:pt>
                <c:pt idx="5">
                  <c:v>26.701004974398259</c:v>
                </c:pt>
                <c:pt idx="6">
                  <c:v>26.443758299856469</c:v>
                </c:pt>
                <c:pt idx="7">
                  <c:v>29.029847649544894</c:v>
                </c:pt>
                <c:pt idx="8">
                  <c:v>27.625483438719687</c:v>
                </c:pt>
                <c:pt idx="9">
                  <c:v>38.886942301474427</c:v>
                </c:pt>
                <c:pt idx="10">
                  <c:v>40.118839977873101</c:v>
                </c:pt>
                <c:pt idx="11">
                  <c:v>45.09690942805566</c:v>
                </c:pt>
              </c:numCache>
            </c:numRef>
          </c:val>
          <c:smooth val="0"/>
        </c:ser>
        <c:ser>
          <c:idx val="1"/>
          <c:order val="1"/>
          <c:tx>
            <c:v>04 to 2013</c:v>
          </c:tx>
          <c:marker>
            <c:symbol val="none"/>
          </c:marker>
          <c:val>
            <c:numRef>
              <c:f>'Steer Basis'!$B$44:$M$44</c:f>
              <c:numCache>
                <c:formatCode>0.00</c:formatCode>
                <c:ptCount val="12"/>
                <c:pt idx="0">
                  <c:v>36.176598976754789</c:v>
                </c:pt>
                <c:pt idx="1">
                  <c:v>37.46623070030882</c:v>
                </c:pt>
                <c:pt idx="2">
                  <c:v>37.467886382964728</c:v>
                </c:pt>
                <c:pt idx="3">
                  <c:v>29.804477505714203</c:v>
                </c:pt>
                <c:pt idx="4">
                  <c:v>30.621185792057833</c:v>
                </c:pt>
                <c:pt idx="5">
                  <c:v>21.819003316265508</c:v>
                </c:pt>
                <c:pt idx="6">
                  <c:v>26.621006639885174</c:v>
                </c:pt>
                <c:pt idx="7">
                  <c:v>24.156854241900852</c:v>
                </c:pt>
                <c:pt idx="8">
                  <c:v>24.013111491803244</c:v>
                </c:pt>
                <c:pt idx="9">
                  <c:v>31.770796333265604</c:v>
                </c:pt>
                <c:pt idx="10">
                  <c:v>34.29587065339053</c:v>
                </c:pt>
                <c:pt idx="11">
                  <c:v>37.488145656833396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18464"/>
        <c:axId val="197520000"/>
      </c:lineChart>
      <c:catAx>
        <c:axId val="19751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7520000"/>
        <c:crosses val="autoZero"/>
        <c:auto val="1"/>
        <c:lblAlgn val="ctr"/>
        <c:lblOffset val="100"/>
        <c:noMultiLvlLbl val="0"/>
      </c:catAx>
      <c:valAx>
        <c:axId val="197520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7518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Monthly Average Basis, 4 - 5 Cwt Heifers, Billings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Plus and Minus 2 Standard Deviations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</a:p>
        </c:rich>
      </c:tx>
      <c:layout>
        <c:manualLayout>
          <c:xMode val="edge"/>
          <c:yMode val="edge"/>
          <c:x val="0.18682834645669291"/>
          <c:y val="2.30869465339178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81417100053129"/>
          <c:y val="0.1930696180603117"/>
          <c:w val="0.79934810816752599"/>
          <c:h val="0.65560096723134842"/>
        </c:manualLayout>
      </c:layout>
      <c:lineChart>
        <c:grouping val="standard"/>
        <c:varyColors val="0"/>
        <c:ser>
          <c:idx val="0"/>
          <c:order val="0"/>
          <c:tx>
            <c:strRef>
              <c:f>'Heifer Basis'!$A$44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'Heifer Basis'!$B$6:$M$6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'Heifer Basis'!$B$44:$M$44</c:f>
              <c:numCache>
                <c:formatCode>0.00</c:formatCode>
                <c:ptCount val="12"/>
                <c:pt idx="0">
                  <c:v>18.405098976754783</c:v>
                </c:pt>
                <c:pt idx="1">
                  <c:v>20.884772366975483</c:v>
                </c:pt>
                <c:pt idx="2">
                  <c:v>20.780086382964736</c:v>
                </c:pt>
                <c:pt idx="3">
                  <c:v>14.814014542751238</c:v>
                </c:pt>
                <c:pt idx="4">
                  <c:v>15.500317212852048</c:v>
                </c:pt>
                <c:pt idx="5">
                  <c:v>8.0738831430080111</c:v>
                </c:pt>
                <c:pt idx="6">
                  <c:v>-3.0213961807405121</c:v>
                </c:pt>
                <c:pt idx="7">
                  <c:v>12.393770908567522</c:v>
                </c:pt>
                <c:pt idx="8">
                  <c:v>11.687753158469908</c:v>
                </c:pt>
                <c:pt idx="9">
                  <c:v>12.518046333265605</c:v>
                </c:pt>
                <c:pt idx="10">
                  <c:v>12.882770653390523</c:v>
                </c:pt>
                <c:pt idx="11">
                  <c:v>15.234145656833402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'Heifer Basis'!$A$48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'Heifer Basis'!$B$48:$M$48</c:f>
              <c:numCache>
                <c:formatCode>0.00</c:formatCode>
                <c:ptCount val="12"/>
                <c:pt idx="0">
                  <c:v>34.346052673470574</c:v>
                </c:pt>
                <c:pt idx="1">
                  <c:v>41.53904783863409</c:v>
                </c:pt>
                <c:pt idx="2">
                  <c:v>41.977797159954662</c:v>
                </c:pt>
                <c:pt idx="3">
                  <c:v>21.267844440038569</c:v>
                </c:pt>
                <c:pt idx="4">
                  <c:v>31.312148765474554</c:v>
                </c:pt>
                <c:pt idx="5">
                  <c:v>29.038375032696663</c:v>
                </c:pt>
                <c:pt idx="6">
                  <c:v>14.683076421676343</c:v>
                </c:pt>
                <c:pt idx="7">
                  <c:v>52.085959138785896</c:v>
                </c:pt>
                <c:pt idx="8">
                  <c:v>42.840679174248052</c:v>
                </c:pt>
                <c:pt idx="9">
                  <c:v>52.36056753277586</c:v>
                </c:pt>
                <c:pt idx="10">
                  <c:v>51.533126220980598</c:v>
                </c:pt>
                <c:pt idx="11">
                  <c:v>61.015052869772916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'Heifer Basis'!$A$49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'Heifer Basis'!$B$49:$M$49</c:f>
              <c:numCache>
                <c:formatCode>0.00</c:formatCode>
                <c:ptCount val="12"/>
                <c:pt idx="0">
                  <c:v>0.59077724904536666</c:v>
                </c:pt>
                <c:pt idx="1">
                  <c:v>-0.2700478434526481</c:v>
                </c:pt>
                <c:pt idx="2">
                  <c:v>-1.0777114565280748</c:v>
                </c:pt>
                <c:pt idx="3">
                  <c:v>5.9223823499561128</c:v>
                </c:pt>
                <c:pt idx="4">
                  <c:v>1.1665673408576822</c:v>
                </c:pt>
                <c:pt idx="5">
                  <c:v>-13.739403520525565</c:v>
                </c:pt>
                <c:pt idx="6">
                  <c:v>-20.346427255453573</c:v>
                </c:pt>
                <c:pt idx="7">
                  <c:v>-17.216263839696094</c:v>
                </c:pt>
                <c:pt idx="8">
                  <c:v>-13.396378963475344</c:v>
                </c:pt>
                <c:pt idx="9">
                  <c:v>-18.943349596493693</c:v>
                </c:pt>
                <c:pt idx="10">
                  <c:v>-19.615446265234404</c:v>
                </c:pt>
                <c:pt idx="11">
                  <c:v>-23.344567346994896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29600"/>
        <c:axId val="197531520"/>
      </c:lineChart>
      <c:catAx>
        <c:axId val="1975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5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53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</a:t>
                </a:r>
              </a:p>
            </c:rich>
          </c:tx>
          <c:layout>
            <c:manualLayout>
              <c:xMode val="edge"/>
              <c:yMode val="edge"/>
              <c:x val="2.6101087364079491E-2"/>
              <c:y val="0.5148523194377239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52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17882732047896"/>
          <c:y val="0.90547337969625474"/>
          <c:w val="0.8471428571428572"/>
          <c:h val="4.469273743016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Monthly Average </a:t>
            </a:r>
            <a:r>
              <a:rPr lang="en-US" u="sng">
                <a:solidFill>
                  <a:srgbClr val="C00000"/>
                </a:solidFill>
              </a:rPr>
              <a:t>Basis</a:t>
            </a:r>
            <a:r>
              <a:rPr lang="en-US"/>
              <a:t>, 5 - 6 Cwt Heifers, Billings
Plus and Minus 2 Standard Deviations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2005 to 2014</a:t>
            </a:r>
          </a:p>
        </c:rich>
      </c:tx>
      <c:layout>
        <c:manualLayout>
          <c:xMode val="edge"/>
          <c:yMode val="edge"/>
          <c:x val="0.20177829995066973"/>
          <c:y val="1.7031630170316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62721031828584"/>
          <c:y val="0.17335766423357665"/>
          <c:w val="0.71382692692653404"/>
          <c:h val="0.66605839416058399"/>
        </c:manualLayout>
      </c:layout>
      <c:lineChart>
        <c:grouping val="standard"/>
        <c:varyColors val="0"/>
        <c:ser>
          <c:idx val="0"/>
          <c:order val="0"/>
          <c:tx>
            <c:strRef>
              <c:f>'Heifer Basis'!$A$91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'Heifer Basis'!$B$53:$M$53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'Heifer Basis'!$B$91:$M$91</c:f>
              <c:numCache>
                <c:formatCode>0.00</c:formatCode>
                <c:ptCount val="12"/>
                <c:pt idx="0">
                  <c:v>8.4980989767547808</c:v>
                </c:pt>
                <c:pt idx="1">
                  <c:v>11.997522366975485</c:v>
                </c:pt>
                <c:pt idx="2">
                  <c:v>12.644786382964741</c:v>
                </c:pt>
                <c:pt idx="3">
                  <c:v>9.8586441723808722</c:v>
                </c:pt>
                <c:pt idx="4">
                  <c:v>9.9194422128520543</c:v>
                </c:pt>
                <c:pt idx="5">
                  <c:v>3.743173904896008</c:v>
                </c:pt>
                <c:pt idx="6">
                  <c:v>-2.3018283855553836</c:v>
                </c:pt>
                <c:pt idx="7">
                  <c:v>2.3156713798898352</c:v>
                </c:pt>
                <c:pt idx="8">
                  <c:v>-6.0305174863425751E-2</c:v>
                </c:pt>
                <c:pt idx="9">
                  <c:v>-0.48720366673440052</c:v>
                </c:pt>
                <c:pt idx="10">
                  <c:v>-0.15962934660947498</c:v>
                </c:pt>
                <c:pt idx="11">
                  <c:v>2.7212289901667317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'Heifer Basis'!$A$95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'Heifer Basis'!$B$95:$M$95</c:f>
              <c:numCache>
                <c:formatCode>0.00</c:formatCode>
                <c:ptCount val="12"/>
                <c:pt idx="0">
                  <c:v>20.03502300606285</c:v>
                </c:pt>
                <c:pt idx="1">
                  <c:v>22.99237751826832</c:v>
                </c:pt>
                <c:pt idx="2">
                  <c:v>25.912953419807586</c:v>
                </c:pt>
                <c:pt idx="3">
                  <c:v>15.272262640733246</c:v>
                </c:pt>
                <c:pt idx="4">
                  <c:v>24.672764282778527</c:v>
                </c:pt>
                <c:pt idx="5">
                  <c:v>5.9815572316445405</c:v>
                </c:pt>
                <c:pt idx="6">
                  <c:v>9.1964310314877835</c:v>
                </c:pt>
                <c:pt idx="7">
                  <c:v>23.501709580739398</c:v>
                </c:pt>
                <c:pt idx="8">
                  <c:v>17.197454519420706</c:v>
                </c:pt>
                <c:pt idx="9">
                  <c:v>20.3274577593019</c:v>
                </c:pt>
                <c:pt idx="10">
                  <c:v>17.001253571839047</c:v>
                </c:pt>
                <c:pt idx="11">
                  <c:v>32.095988837694243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'Heifer Basis'!$A$96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'Heifer Basis'!$B$96:$M$96</c:f>
              <c:numCache>
                <c:formatCode>0.00</c:formatCode>
                <c:ptCount val="12"/>
                <c:pt idx="0">
                  <c:v>-4.3848597502135718</c:v>
                </c:pt>
                <c:pt idx="1">
                  <c:v>-1.6467108564202171</c:v>
                </c:pt>
                <c:pt idx="2">
                  <c:v>-1.4862010497143192</c:v>
                </c:pt>
                <c:pt idx="3">
                  <c:v>1.9379641492614477</c:v>
                </c:pt>
                <c:pt idx="4">
                  <c:v>-3.3007148431129494</c:v>
                </c:pt>
                <c:pt idx="5">
                  <c:v>-3.0385857194734509</c:v>
                </c:pt>
                <c:pt idx="6">
                  <c:v>-19.571781865265013</c:v>
                </c:pt>
                <c:pt idx="7">
                  <c:v>-19.532014281649605</c:v>
                </c:pt>
                <c:pt idx="8">
                  <c:v>-14.583154308648005</c:v>
                </c:pt>
                <c:pt idx="9">
                  <c:v>-17.223573156353083</c:v>
                </c:pt>
                <c:pt idx="10">
                  <c:v>-15.016906949426184</c:v>
                </c:pt>
                <c:pt idx="11">
                  <c:v>-26.39216998158291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65824"/>
        <c:axId val="197928448"/>
      </c:lineChart>
      <c:catAx>
        <c:axId val="1975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928448"/>
        <c:crosses val="autoZero"/>
        <c:auto val="1"/>
        <c:lblAlgn val="ctr"/>
        <c:lblOffset val="100"/>
        <c:tickMarkSkip val="1"/>
        <c:noMultiLvlLbl val="0"/>
      </c:catAx>
      <c:valAx>
        <c:axId val="19792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</a:t>
                </a:r>
              </a:p>
            </c:rich>
          </c:tx>
          <c:layout>
            <c:manualLayout>
              <c:xMode val="edge"/>
              <c:yMode val="edge"/>
              <c:x val="4.9839243552231724E-2"/>
              <c:y val="0.45437956204379559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56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1233859397417"/>
          <c:y val="0.89598540145985406"/>
          <c:w val="0.836441893830703"/>
          <c:h val="5.10948905109489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Monthly Average Basis, 6 - 7 Cwt Heifers, Billings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Plus and Minus 2 Standard Deviations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  <a:endParaRPr lang="en-US"/>
          </a:p>
        </c:rich>
      </c:tx>
      <c:layout>
        <c:manualLayout>
          <c:xMode val="edge"/>
          <c:yMode val="edge"/>
          <c:x val="0.25196506419603537"/>
          <c:y val="2.4242424242424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9590834697217"/>
          <c:y val="0.17454560950426981"/>
          <c:w val="0.74468085106382975"/>
          <c:h val="0.69576141402432412"/>
        </c:manualLayout>
      </c:layout>
      <c:lineChart>
        <c:grouping val="standard"/>
        <c:varyColors val="0"/>
        <c:ser>
          <c:idx val="0"/>
          <c:order val="0"/>
          <c:tx>
            <c:strRef>
              <c:f>'Heifer Basis'!$A$138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'Heifer Basis'!$B$100:$M$100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'Heifer Basis'!$B$138:$M$138</c:f>
              <c:numCache>
                <c:formatCode>0.00</c:formatCode>
                <c:ptCount val="12"/>
                <c:pt idx="0">
                  <c:v>-3.6335260232452171</c:v>
                </c:pt>
                <c:pt idx="1">
                  <c:v>0.77852236697548138</c:v>
                </c:pt>
                <c:pt idx="2">
                  <c:v>1.665736382964738</c:v>
                </c:pt>
                <c:pt idx="3">
                  <c:v>1.7082275057142056</c:v>
                </c:pt>
                <c:pt idx="4">
                  <c:v>2.5992922128520504</c:v>
                </c:pt>
                <c:pt idx="5">
                  <c:v>-1.2448816506595459</c:v>
                </c:pt>
                <c:pt idx="6">
                  <c:v>-7.9116252316047841</c:v>
                </c:pt>
                <c:pt idx="7">
                  <c:v>-4.7888957580991445</c:v>
                </c:pt>
                <c:pt idx="8">
                  <c:v>-5.2563051748634262</c:v>
                </c:pt>
                <c:pt idx="9">
                  <c:v>-7.858703666734395</c:v>
                </c:pt>
                <c:pt idx="10">
                  <c:v>-8.5888293466094758</c:v>
                </c:pt>
                <c:pt idx="11">
                  <c:v>-8.6561043431665965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'Heifer Basis'!$A$142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'Heifer Basis'!$B$142:$M$142</c:f>
              <c:numCache>
                <c:formatCode>0.00</c:formatCode>
                <c:ptCount val="12"/>
                <c:pt idx="0">
                  <c:v>4.4668828187149945</c:v>
                </c:pt>
                <c:pt idx="1">
                  <c:v>4.148616207476584</c:v>
                </c:pt>
                <c:pt idx="2">
                  <c:v>8.0836829555575083</c:v>
                </c:pt>
                <c:pt idx="3">
                  <c:v>4.9819736991330128</c:v>
                </c:pt>
                <c:pt idx="4">
                  <c:v>11.088421431075986</c:v>
                </c:pt>
                <c:pt idx="5">
                  <c:v>3.7291181398506654</c:v>
                </c:pt>
                <c:pt idx="6">
                  <c:v>5.1050580539272783</c:v>
                </c:pt>
                <c:pt idx="7">
                  <c:v>7.0727726617805651</c:v>
                </c:pt>
                <c:pt idx="8">
                  <c:v>2.9226380766460123</c:v>
                </c:pt>
                <c:pt idx="9">
                  <c:v>2.9752246026428919</c:v>
                </c:pt>
                <c:pt idx="10">
                  <c:v>-3.1973135857283674</c:v>
                </c:pt>
                <c:pt idx="11">
                  <c:v>14.797471378008273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'Heifer Basis'!$A$143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'Heifer Basis'!$B$143:$M$143</c:f>
              <c:numCache>
                <c:formatCode>0.00</c:formatCode>
                <c:ptCount val="12"/>
                <c:pt idx="0">
                  <c:v>-13.986719562865717</c:v>
                </c:pt>
                <c:pt idx="1">
                  <c:v>-6.2796162122951493</c:v>
                </c:pt>
                <c:pt idx="2">
                  <c:v>-6.6535972521309095</c:v>
                </c:pt>
                <c:pt idx="3">
                  <c:v>-3.499746909138318</c:v>
                </c:pt>
                <c:pt idx="4">
                  <c:v>-6.4730386580770869</c:v>
                </c:pt>
                <c:pt idx="5">
                  <c:v>-6.334146627679571</c:v>
                </c:pt>
                <c:pt idx="6">
                  <c:v>-21.804408887704504</c:v>
                </c:pt>
                <c:pt idx="7">
                  <c:v>-14.909744029357427</c:v>
                </c:pt>
                <c:pt idx="8">
                  <c:v>-13.325004532539975</c:v>
                </c:pt>
                <c:pt idx="9">
                  <c:v>-17.601339999694062</c:v>
                </c:pt>
                <c:pt idx="10">
                  <c:v>-14.541673125192105</c:v>
                </c:pt>
                <c:pt idx="11">
                  <c:v>-33.940319188563592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58656"/>
        <c:axId val="197964928"/>
      </c:lineChart>
      <c:catAx>
        <c:axId val="19795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964928"/>
        <c:crosses val="autoZero"/>
        <c:auto val="1"/>
        <c:lblAlgn val="ctr"/>
        <c:lblOffset val="100"/>
        <c:tickMarkSkip val="1"/>
        <c:noMultiLvlLbl val="0"/>
      </c:catAx>
      <c:valAx>
        <c:axId val="19796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</a:t>
                </a:r>
              </a:p>
            </c:rich>
          </c:tx>
          <c:layout>
            <c:manualLayout>
              <c:xMode val="edge"/>
              <c:yMode val="edge"/>
              <c:x val="1.8003305142412756E-2"/>
              <c:y val="0.49454583631591503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95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63948878719138"/>
          <c:y val="0.9194243627984563"/>
          <c:w val="0.85470085470085466"/>
          <c:h val="5.0909090909090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Monthly Average Basis by Cwt Heifers, Billings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2009 to 2014</a:t>
            </a:r>
          </a:p>
        </c:rich>
      </c:tx>
      <c:layout>
        <c:manualLayout>
          <c:xMode val="edge"/>
          <c:yMode val="edge"/>
          <c:x val="0.25196506419603537"/>
          <c:y val="2.4242424242424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9590834697217"/>
          <c:y val="0.17454560950426981"/>
          <c:w val="0.74468085106382975"/>
          <c:h val="0.695761414024324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'Heifer Basis'!$B$135:$M$135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'Heifer Basis'!$B$140:$M$140</c:f>
              <c:numCache>
                <c:formatCode>0.00</c:formatCode>
                <c:ptCount val="12"/>
                <c:pt idx="0">
                  <c:v>-4.7599183720753615</c:v>
                </c:pt>
                <c:pt idx="1">
                  <c:v>-1.0655000024092824</c:v>
                </c:pt>
                <c:pt idx="2">
                  <c:v>0.7150428517132994</c:v>
                </c:pt>
                <c:pt idx="3">
                  <c:v>0.74111339499734752</c:v>
                </c:pt>
                <c:pt idx="4">
                  <c:v>2.3076913864994495</c:v>
                </c:pt>
                <c:pt idx="5">
                  <c:v>-1.302514243914453</c:v>
                </c:pt>
                <c:pt idx="6">
                  <c:v>-8.349675416888612</c:v>
                </c:pt>
                <c:pt idx="7">
                  <c:v>-3.9184856837884303</c:v>
                </c:pt>
                <c:pt idx="8">
                  <c:v>-5.2011832279469816</c:v>
                </c:pt>
                <c:pt idx="9">
                  <c:v>-7.3130576985255855</c:v>
                </c:pt>
                <c:pt idx="10">
                  <c:v>-8.8694933554602358</c:v>
                </c:pt>
                <c:pt idx="11">
                  <c:v>-9.5714239052776602</c:v>
                </c:pt>
              </c:numCache>
            </c:numRef>
          </c:val>
          <c:smooth val="0"/>
        </c:ser>
        <c:ser>
          <c:idx val="1"/>
          <c:order val="1"/>
          <c:tx>
            <c:v>5 - 6 Cwt Hfrs</c:v>
          </c:tx>
          <c:cat>
            <c:strRef>
              <c:f>'Heifer Basis'!$B$135:$M$135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'Heifer Basis'!$B$93:$M$93</c:f>
              <c:numCache>
                <c:formatCode>0.00</c:formatCode>
                <c:ptCount val="12"/>
                <c:pt idx="0">
                  <c:v>7.8250816279246393</c:v>
                </c:pt>
                <c:pt idx="1">
                  <c:v>10.672833330924052</c:v>
                </c:pt>
                <c:pt idx="2">
                  <c:v>12.213376185046634</c:v>
                </c:pt>
                <c:pt idx="3">
                  <c:v>8.6051133949973462</c:v>
                </c:pt>
                <c:pt idx="4">
                  <c:v>10.686024719832789</c:v>
                </c:pt>
                <c:pt idx="5">
                  <c:v>1.471485756085545</c:v>
                </c:pt>
                <c:pt idx="6">
                  <c:v>-5.1876754168886148</c:v>
                </c:pt>
                <c:pt idx="7">
                  <c:v>1.9848476495448963</c:v>
                </c:pt>
                <c:pt idx="8">
                  <c:v>1.307150105386351</c:v>
                </c:pt>
                <c:pt idx="9">
                  <c:v>1.5519423014744096</c:v>
                </c:pt>
                <c:pt idx="10">
                  <c:v>0.99217331120643115</c:v>
                </c:pt>
                <c:pt idx="11">
                  <c:v>2.8519094280556652</c:v>
                </c:pt>
              </c:numCache>
            </c:numRef>
          </c:val>
          <c:smooth val="0"/>
        </c:ser>
        <c:ser>
          <c:idx val="3"/>
          <c:order val="2"/>
          <c:tx>
            <c:v>4 - 5 Cwt Hfrs</c:v>
          </c:tx>
          <c:cat>
            <c:strRef>
              <c:f>'Heifer Basis'!$B$135:$M$135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'Heifer Basis'!$B$46:$M$46</c:f>
              <c:numCache>
                <c:formatCode>0.00</c:formatCode>
                <c:ptCount val="12"/>
                <c:pt idx="0">
                  <c:v>17.46841496125797</c:v>
                </c:pt>
                <c:pt idx="1">
                  <c:v>20.634499997590719</c:v>
                </c:pt>
                <c:pt idx="2">
                  <c:v>20.450042851713295</c:v>
                </c:pt>
                <c:pt idx="3">
                  <c:v>13.595113394997341</c:v>
                </c:pt>
                <c:pt idx="4">
                  <c:v>16.239358053166118</c:v>
                </c:pt>
                <c:pt idx="5">
                  <c:v>7.6494857560855483</c:v>
                </c:pt>
                <c:pt idx="6">
                  <c:v>-2.8316754168886149</c:v>
                </c:pt>
                <c:pt idx="7">
                  <c:v>17.434847649544903</c:v>
                </c:pt>
                <c:pt idx="8">
                  <c:v>14.722150105386353</c:v>
                </c:pt>
                <c:pt idx="9">
                  <c:v>16.708608968141082</c:v>
                </c:pt>
                <c:pt idx="10">
                  <c:v>15.958839977873096</c:v>
                </c:pt>
                <c:pt idx="11">
                  <c:v>18.835242761389008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16000"/>
        <c:axId val="198025984"/>
      </c:lineChart>
      <c:catAx>
        <c:axId val="1980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025984"/>
        <c:crosses val="autoZero"/>
        <c:auto val="1"/>
        <c:lblAlgn val="ctr"/>
        <c:lblOffset val="100"/>
        <c:tickMarkSkip val="1"/>
        <c:noMultiLvlLbl val="0"/>
      </c:catAx>
      <c:valAx>
        <c:axId val="19802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   $/Cwt</a:t>
                </a:r>
              </a:p>
            </c:rich>
          </c:tx>
          <c:layout>
            <c:manualLayout>
              <c:xMode val="edge"/>
              <c:yMode val="edge"/>
              <c:x val="1.8003305142412756E-2"/>
              <c:y val="0.49454583631591503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016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Monthly Cash Price,</a:t>
            </a:r>
            <a:r>
              <a:rPr lang="en-US" sz="2400" baseline="0"/>
              <a:t> </a:t>
            </a:r>
            <a:r>
              <a:rPr lang="en-US" sz="2400"/>
              <a:t>6 - 7 Cwt Steers</a:t>
            </a:r>
          </a:p>
          <a:p>
            <a:pPr>
              <a:defRPr sz="2400"/>
            </a:pPr>
            <a:r>
              <a:rPr lang="en-US" sz="2400"/>
              <a:t>Torrington and Billings </a:t>
            </a:r>
          </a:p>
          <a:p>
            <a:pPr>
              <a:defRPr sz="2400"/>
            </a:pPr>
            <a:r>
              <a:rPr lang="en-US" sz="2000">
                <a:solidFill>
                  <a:srgbClr val="C00000"/>
                </a:solidFill>
              </a:rPr>
              <a:t>2004 to 2010 Average</a:t>
            </a:r>
            <a:r>
              <a:rPr lang="en-US" sz="2000" baseline="0">
                <a:solidFill>
                  <a:srgbClr val="C00000"/>
                </a:solidFill>
              </a:rPr>
              <a:t> Monthly Price</a:t>
            </a:r>
            <a:endParaRPr lang="en-US" sz="2000">
              <a:solidFill>
                <a:srgbClr val="C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Oklahoma City</c:v>
          </c:tx>
          <c:spPr>
            <a:ln w="5080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strRef>
              <c:f>Sheet2!$D$7:$O$7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Sheet2!$D$41:$O$41</c:f>
              <c:numCache>
                <c:formatCode>General</c:formatCode>
                <c:ptCount val="12"/>
                <c:pt idx="0">
                  <c:v>124.22000000000001</c:v>
                </c:pt>
                <c:pt idx="1">
                  <c:v>128.44666666666669</c:v>
                </c:pt>
                <c:pt idx="2">
                  <c:v>131.99833333333333</c:v>
                </c:pt>
                <c:pt idx="3">
                  <c:v>132.93833333333333</c:v>
                </c:pt>
                <c:pt idx="4">
                  <c:v>130.69333333333333</c:v>
                </c:pt>
                <c:pt idx="5">
                  <c:v>129.36999999999998</c:v>
                </c:pt>
                <c:pt idx="6">
                  <c:v>130.29166666666666</c:v>
                </c:pt>
                <c:pt idx="7">
                  <c:v>130.97499999999999</c:v>
                </c:pt>
                <c:pt idx="8">
                  <c:v>131.05833333333331</c:v>
                </c:pt>
                <c:pt idx="9">
                  <c:v>129.31666666666669</c:v>
                </c:pt>
                <c:pt idx="10">
                  <c:v>129.52999999999997</c:v>
                </c:pt>
                <c:pt idx="11">
                  <c:v>131.52666666666667</c:v>
                </c:pt>
              </c:numCache>
            </c:numRef>
          </c:val>
          <c:smooth val="0"/>
        </c:ser>
        <c:ser>
          <c:idx val="0"/>
          <c:order val="1"/>
          <c:tx>
            <c:v>Torrington Wy</c:v>
          </c:tx>
          <c:spPr>
            <a:ln w="508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Sheet2!$D$7:$O$7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Sheet2!$D$15:$O$15</c:f>
              <c:numCache>
                <c:formatCode>0.00_)</c:formatCode>
                <c:ptCount val="12"/>
                <c:pt idx="0">
                  <c:v>100.25904761904761</c:v>
                </c:pt>
                <c:pt idx="1">
                  <c:v>102.67059722222223</c:v>
                </c:pt>
                <c:pt idx="2">
                  <c:v>106.76285714285714</c:v>
                </c:pt>
                <c:pt idx="3">
                  <c:v>106.84946428571429</c:v>
                </c:pt>
                <c:pt idx="4">
                  <c:v>112.73952380952382</c:v>
                </c:pt>
                <c:pt idx="5">
                  <c:v>108.125</c:v>
                </c:pt>
                <c:pt idx="6">
                  <c:v>114.01875</c:v>
                </c:pt>
                <c:pt idx="7">
                  <c:v>107.1575</c:v>
                </c:pt>
                <c:pt idx="8">
                  <c:v>108.51535714285714</c:v>
                </c:pt>
                <c:pt idx="9">
                  <c:v>104.71933333333332</c:v>
                </c:pt>
                <c:pt idx="10">
                  <c:v>100.69380952380952</c:v>
                </c:pt>
                <c:pt idx="11">
                  <c:v>108.53466666666665</c:v>
                </c:pt>
              </c:numCache>
            </c:numRef>
          </c:val>
          <c:smooth val="0"/>
        </c:ser>
        <c:ser>
          <c:idx val="1"/>
          <c:order val="2"/>
          <c:tx>
            <c:v>Billings Mt</c:v>
          </c:tx>
          <c:spPr>
            <a:ln w="508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Sheet2!$D$7:$O$7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Sheet2!$D$26:$O$26</c:f>
              <c:numCache>
                <c:formatCode>0.00_)</c:formatCode>
                <c:ptCount val="12"/>
                <c:pt idx="0">
                  <c:v>96.830000000000013</c:v>
                </c:pt>
                <c:pt idx="1">
                  <c:v>100.83839285714285</c:v>
                </c:pt>
                <c:pt idx="2">
                  <c:v>103.44885714285714</c:v>
                </c:pt>
                <c:pt idx="3">
                  <c:v>106.05196428571428</c:v>
                </c:pt>
                <c:pt idx="4">
                  <c:v>109.15746428571428</c:v>
                </c:pt>
                <c:pt idx="5">
                  <c:v>109.02942857142857</c:v>
                </c:pt>
                <c:pt idx="6">
                  <c:v>107.23249999999999</c:v>
                </c:pt>
                <c:pt idx="7">
                  <c:v>107.51190476190474</c:v>
                </c:pt>
                <c:pt idx="8">
                  <c:v>106.15744047619046</c:v>
                </c:pt>
                <c:pt idx="9">
                  <c:v>99.717500000000001</c:v>
                </c:pt>
                <c:pt idx="10">
                  <c:v>96.776892857142869</c:v>
                </c:pt>
                <c:pt idx="11">
                  <c:v>96.916071428571428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8432"/>
        <c:axId val="197067520"/>
      </c:lineChart>
      <c:catAx>
        <c:axId val="1977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197067520"/>
        <c:crosses val="autoZero"/>
        <c:auto val="1"/>
        <c:lblAlgn val="ctr"/>
        <c:lblOffset val="100"/>
        <c:noMultiLvlLbl val="0"/>
      </c:catAx>
      <c:valAx>
        <c:axId val="197067520"/>
        <c:scaling>
          <c:orientation val="minMax"/>
          <c:min val="90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197778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8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Monthly Avg. Cash Price by Weight Group, Heifers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  <a:endParaRPr lang="en-US"/>
          </a:p>
        </c:rich>
      </c:tx>
      <c:layout>
        <c:manualLayout>
          <c:xMode val="edge"/>
          <c:yMode val="edge"/>
          <c:x val="0.15591416664314808"/>
          <c:y val="1.27877237851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79601883823862"/>
          <c:y val="0.1867010004158513"/>
          <c:w val="0.79390819946411473"/>
          <c:h val="0.64450208362732231"/>
        </c:manualLayout>
      </c:layout>
      <c:lineChart>
        <c:grouping val="standard"/>
        <c:varyColors val="0"/>
        <c:ser>
          <c:idx val="0"/>
          <c:order val="0"/>
          <c:tx>
            <c:v>Avg. 4 - 5 Cwt.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'Cash-Futures'!$B$269:$M$269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'Cash-Futures'!$B$307:$M$307</c:f>
              <c:numCache>
                <c:formatCode>0.00</c:formatCode>
                <c:ptCount val="12"/>
                <c:pt idx="0">
                  <c:v>138.14987500000001</c:v>
                </c:pt>
                <c:pt idx="1">
                  <c:v>140.90412499999999</c:v>
                </c:pt>
                <c:pt idx="2">
                  <c:v>141.61144999999999</c:v>
                </c:pt>
                <c:pt idx="3">
                  <c:v>131.86592592592592</c:v>
                </c:pt>
                <c:pt idx="4">
                  <c:v>140.25624999999999</c:v>
                </c:pt>
                <c:pt idx="5">
                  <c:v>129.41125</c:v>
                </c:pt>
                <c:pt idx="6">
                  <c:v>123.55833333333334</c:v>
                </c:pt>
                <c:pt idx="7">
                  <c:v>144.04366666666664</c:v>
                </c:pt>
                <c:pt idx="8">
                  <c:v>144.86889166666668</c:v>
                </c:pt>
                <c:pt idx="9">
                  <c:v>145.44499999999999</c:v>
                </c:pt>
                <c:pt idx="10">
                  <c:v>144.65529999999998</c:v>
                </c:pt>
                <c:pt idx="11">
                  <c:v>146.113</c:v>
                </c:pt>
              </c:numCache>
            </c:numRef>
          </c:val>
          <c:smooth val="0"/>
        </c:ser>
        <c:ser>
          <c:idx val="1"/>
          <c:order val="1"/>
          <c:tx>
            <c:v>Avg. 5 - 6 Cwt.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'Cash-Futures'!$B$354:$M$354</c:f>
              <c:numCache>
                <c:formatCode>0.00</c:formatCode>
                <c:ptCount val="12"/>
                <c:pt idx="0">
                  <c:v>128.24287499999997</c:v>
                </c:pt>
                <c:pt idx="1">
                  <c:v>132.016875</c:v>
                </c:pt>
                <c:pt idx="2">
                  <c:v>133.47614999999999</c:v>
                </c:pt>
                <c:pt idx="3">
                  <c:v>126.91055555555555</c:v>
                </c:pt>
                <c:pt idx="4">
                  <c:v>134.675375</c:v>
                </c:pt>
                <c:pt idx="5">
                  <c:v>124.07194444444445</c:v>
                </c:pt>
                <c:pt idx="6">
                  <c:v>120.60249999999999</c:v>
                </c:pt>
                <c:pt idx="7">
                  <c:v>135.94444444444446</c:v>
                </c:pt>
                <c:pt idx="8">
                  <c:v>133.12083333333334</c:v>
                </c:pt>
                <c:pt idx="9">
                  <c:v>132.43975</c:v>
                </c:pt>
                <c:pt idx="10">
                  <c:v>131.6129</c:v>
                </c:pt>
                <c:pt idx="11">
                  <c:v>133.60008333333334</c:v>
                </c:pt>
              </c:numCache>
            </c:numRef>
          </c:val>
          <c:smooth val="0"/>
        </c:ser>
        <c:ser>
          <c:idx val="2"/>
          <c:order val="2"/>
          <c:tx>
            <c:v>Avg. 6 - 7 Cwt.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'Cash-Futures'!$B$401:$M$401</c:f>
              <c:numCache>
                <c:formatCode>0.00</c:formatCode>
                <c:ptCount val="12"/>
                <c:pt idx="0">
                  <c:v>116.11125</c:v>
                </c:pt>
                <c:pt idx="1">
                  <c:v>120.79787499999998</c:v>
                </c:pt>
                <c:pt idx="2">
                  <c:v>122.4971</c:v>
                </c:pt>
                <c:pt idx="3">
                  <c:v>118.76013888888889</c:v>
                </c:pt>
                <c:pt idx="4">
                  <c:v>127.35522499999999</c:v>
                </c:pt>
                <c:pt idx="5">
                  <c:v>119.08388888888891</c:v>
                </c:pt>
                <c:pt idx="6">
                  <c:v>114.07777777777778</c:v>
                </c:pt>
                <c:pt idx="7">
                  <c:v>126.86100000000002</c:v>
                </c:pt>
                <c:pt idx="8">
                  <c:v>127.92483333333332</c:v>
                </c:pt>
                <c:pt idx="9">
                  <c:v>125.06825000000001</c:v>
                </c:pt>
                <c:pt idx="10">
                  <c:v>123.1837</c:v>
                </c:pt>
                <c:pt idx="11">
                  <c:v>122.22274999999999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41760"/>
        <c:axId val="196764416"/>
      </c:lineChart>
      <c:catAx>
        <c:axId val="1967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764416"/>
        <c:crossesAt val="65"/>
        <c:auto val="1"/>
        <c:lblAlgn val="ctr"/>
        <c:lblOffset val="100"/>
        <c:tickLblSkip val="1"/>
        <c:tickMarkSkip val="1"/>
        <c:noMultiLvlLbl val="0"/>
      </c:catAx>
      <c:valAx>
        <c:axId val="196764416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Cash Price, Billings</a:t>
                </a:r>
              </a:p>
            </c:rich>
          </c:tx>
          <c:layout>
            <c:manualLayout>
              <c:xMode val="edge"/>
              <c:yMode val="edge"/>
              <c:x val="2.6881720430107527E-2"/>
              <c:y val="0.33759644494566055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74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089605734767"/>
          <c:y val="0.91304347826086951"/>
          <c:w val="0.74551971326164879"/>
          <c:h val="7.1611253196930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00FF"/>
                </a:solidFill>
              </a:rPr>
              <a:t>Monthly Average Cash Price 5-6 Cwt Steers (Billings)</a:t>
            </a:r>
          </a:p>
          <a:p>
            <a:pPr>
              <a:defRPr/>
            </a:pPr>
            <a:r>
              <a:rPr lang="en-US">
                <a:solidFill>
                  <a:srgbClr val="800000"/>
                </a:solidFill>
              </a:rPr>
              <a:t>Monthly Feeder Cattle</a:t>
            </a:r>
            <a:r>
              <a:rPr lang="en-US" baseline="0">
                <a:solidFill>
                  <a:srgbClr val="800000"/>
                </a:solidFill>
              </a:rPr>
              <a:t> Futures Price</a:t>
            </a:r>
            <a:endParaRPr lang="en-US">
              <a:solidFill>
                <a:srgbClr val="800000"/>
              </a:solidFill>
            </a:endParaRPr>
          </a:p>
        </c:rich>
      </c:tx>
      <c:layout>
        <c:manualLayout>
          <c:xMode val="edge"/>
          <c:yMode val="edge"/>
          <c:x val="0.11068386663746516"/>
          <c:y val="1.64271047227926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5 - 6 Cwt Steers-Cash Price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'Cash-Futures'!$S$153:$CW$153</c:f>
              <c:strCache>
                <c:ptCount val="82"/>
                <c:pt idx="0">
                  <c:v>Jan</c:v>
                </c:pt>
                <c:pt idx="3">
                  <c:v>Apr</c:v>
                </c:pt>
                <c:pt idx="6">
                  <c:v>Jul</c:v>
                </c:pt>
                <c:pt idx="9">
                  <c:v>Oct</c:v>
                </c:pt>
                <c:pt idx="12">
                  <c:v>Jan</c:v>
                </c:pt>
                <c:pt idx="15">
                  <c:v>Apr</c:v>
                </c:pt>
                <c:pt idx="18">
                  <c:v>Jul</c:v>
                </c:pt>
                <c:pt idx="21">
                  <c:v>Oct</c:v>
                </c:pt>
                <c:pt idx="24">
                  <c:v>Jan</c:v>
                </c:pt>
                <c:pt idx="27">
                  <c:v>Apr</c:v>
                </c:pt>
                <c:pt idx="30">
                  <c:v>Jul</c:v>
                </c:pt>
                <c:pt idx="33">
                  <c:v>Oct</c:v>
                </c:pt>
                <c:pt idx="36">
                  <c:v>Jan</c:v>
                </c:pt>
                <c:pt idx="39">
                  <c:v>Apr</c:v>
                </c:pt>
                <c:pt idx="42">
                  <c:v>Jul</c:v>
                </c:pt>
                <c:pt idx="45">
                  <c:v>Oct</c:v>
                </c:pt>
                <c:pt idx="48">
                  <c:v>Jan</c:v>
                </c:pt>
                <c:pt idx="51">
                  <c:v>Apr</c:v>
                </c:pt>
                <c:pt idx="54">
                  <c:v>Jul</c:v>
                </c:pt>
                <c:pt idx="57">
                  <c:v>Oct</c:v>
                </c:pt>
                <c:pt idx="60">
                  <c:v>Jan</c:v>
                </c:pt>
                <c:pt idx="63">
                  <c:v>Apr</c:v>
                </c:pt>
                <c:pt idx="66">
                  <c:v>Jul</c:v>
                </c:pt>
                <c:pt idx="69">
                  <c:v>Oct</c:v>
                </c:pt>
                <c:pt idx="72">
                  <c:v>Jan</c:v>
                </c:pt>
                <c:pt idx="75">
                  <c:v>Apr</c:v>
                </c:pt>
                <c:pt idx="78">
                  <c:v>Jul</c:v>
                </c:pt>
                <c:pt idx="81">
                  <c:v>Oct</c:v>
                </c:pt>
              </c:strCache>
            </c:strRef>
          </c:cat>
          <c:val>
            <c:numRef>
              <c:f>'Cash-Futures'!$S$154:$CW$154</c:f>
              <c:numCache>
                <c:formatCode>0.00</c:formatCode>
                <c:ptCount val="83"/>
                <c:pt idx="0">
                  <c:v>117.75</c:v>
                </c:pt>
                <c:pt idx="1">
                  <c:v>125.96</c:v>
                </c:pt>
                <c:pt idx="2">
                  <c:v>123.48</c:v>
                </c:pt>
                <c:pt idx="3">
                  <c:v>117.32</c:v>
                </c:pt>
                <c:pt idx="4">
                  <c:v>117.48</c:v>
                </c:pt>
                <c:pt idx="5">
                  <c:v>119.38</c:v>
                </c:pt>
                <c:pt idx="6">
                  <c:v>113.75</c:v>
                </c:pt>
                <c:pt idx="7">
                  <c:v>107.13</c:v>
                </c:pt>
                <c:pt idx="8">
                  <c:v>109.91</c:v>
                </c:pt>
                <c:pt idx="9">
                  <c:v>99.04</c:v>
                </c:pt>
                <c:pt idx="10">
                  <c:v>101.84</c:v>
                </c:pt>
                <c:pt idx="11">
                  <c:v>94.95</c:v>
                </c:pt>
                <c:pt idx="12">
                  <c:v>110.24</c:v>
                </c:pt>
                <c:pt idx="13">
                  <c:v>112.04</c:v>
                </c:pt>
                <c:pt idx="14">
                  <c:v>113.53</c:v>
                </c:pt>
                <c:pt idx="15">
                  <c:v>117.96</c:v>
                </c:pt>
                <c:pt idx="16">
                  <c:v>117.52</c:v>
                </c:pt>
                <c:pt idx="17">
                  <c:v>109.76</c:v>
                </c:pt>
                <c:pt idx="18">
                  <c:v>106.5</c:v>
                </c:pt>
                <c:pt idx="19">
                  <c:v>102.17</c:v>
                </c:pt>
                <c:pt idx="20">
                  <c:v>102.76</c:v>
                </c:pt>
                <c:pt idx="21">
                  <c:v>99.19</c:v>
                </c:pt>
                <c:pt idx="22">
                  <c:v>102.71</c:v>
                </c:pt>
                <c:pt idx="23">
                  <c:v>105.65</c:v>
                </c:pt>
                <c:pt idx="24">
                  <c:v>115</c:v>
                </c:pt>
                <c:pt idx="25">
                  <c:v>121.18</c:v>
                </c:pt>
                <c:pt idx="26">
                  <c:v>124.79</c:v>
                </c:pt>
                <c:pt idx="27">
                  <c:v>132.66999999999999</c:v>
                </c:pt>
                <c:pt idx="28">
                  <c:v>129.4</c:v>
                </c:pt>
                <c:pt idx="29">
                  <c:v>128.6</c:v>
                </c:pt>
                <c:pt idx="30">
                  <c:v>124.7</c:v>
                </c:pt>
                <c:pt idx="31">
                  <c:v>126.38</c:v>
                </c:pt>
                <c:pt idx="32">
                  <c:v>125.99</c:v>
                </c:pt>
                <c:pt idx="33">
                  <c:v>120.71</c:v>
                </c:pt>
                <c:pt idx="34">
                  <c:v>123.81</c:v>
                </c:pt>
                <c:pt idx="35">
                  <c:v>136.66</c:v>
                </c:pt>
                <c:pt idx="36">
                  <c:v>147.18</c:v>
                </c:pt>
                <c:pt idx="37">
                  <c:v>148.07</c:v>
                </c:pt>
                <c:pt idx="38">
                  <c:v>155.52000000000001</c:v>
                </c:pt>
                <c:pt idx="39">
                  <c:v>157.13</c:v>
                </c:pt>
                <c:pt idx="40">
                  <c:v>153.75</c:v>
                </c:pt>
                <c:pt idx="41">
                  <c:v>148.62</c:v>
                </c:pt>
                <c:pt idx="42">
                  <c:v>154.46</c:v>
                </c:pt>
                <c:pt idx="43">
                  <c:v>140</c:v>
                </c:pt>
                <c:pt idx="44">
                  <c:v>145.31</c:v>
                </c:pt>
                <c:pt idx="45">
                  <c:v>149.53</c:v>
                </c:pt>
                <c:pt idx="46">
                  <c:v>158.36000000000001</c:v>
                </c:pt>
                <c:pt idx="47">
                  <c:v>160.85</c:v>
                </c:pt>
                <c:pt idx="48">
                  <c:v>177.81</c:v>
                </c:pt>
                <c:pt idx="49">
                  <c:v>184.28</c:v>
                </c:pt>
                <c:pt idx="50">
                  <c:v>186.54</c:v>
                </c:pt>
                <c:pt idx="51">
                  <c:v>173.33</c:v>
                </c:pt>
                <c:pt idx="52">
                  <c:v>178.77</c:v>
                </c:pt>
                <c:pt idx="53">
                  <c:v>179.25</c:v>
                </c:pt>
                <c:pt idx="54">
                  <c:v>150.25</c:v>
                </c:pt>
                <c:pt idx="55">
                  <c:v>157.07</c:v>
                </c:pt>
                <c:pt idx="56">
                  <c:v>157.27000000000001</c:v>
                </c:pt>
                <c:pt idx="57">
                  <c:v>153.69999999999999</c:v>
                </c:pt>
                <c:pt idx="58">
                  <c:v>154.4</c:v>
                </c:pt>
                <c:pt idx="59">
                  <c:v>165.17</c:v>
                </c:pt>
                <c:pt idx="60">
                  <c:v>168.12</c:v>
                </c:pt>
                <c:pt idx="61">
                  <c:v>152.74</c:v>
                </c:pt>
                <c:pt idx="62">
                  <c:v>162.5</c:v>
                </c:pt>
                <c:pt idx="63">
                  <c:v>161.03</c:v>
                </c:pt>
                <c:pt idx="64">
                  <c:v>160.18</c:v>
                </c:pt>
                <c:pt idx="65">
                  <c:v>165.47</c:v>
                </c:pt>
                <c:pt idx="67">
                  <c:v>156.27000000000001</c:v>
                </c:pt>
                <c:pt idx="68">
                  <c:v>167.62</c:v>
                </c:pt>
                <c:pt idx="69">
                  <c:v>180.8</c:v>
                </c:pt>
                <c:pt idx="70">
                  <c:v>184.28</c:v>
                </c:pt>
                <c:pt idx="71">
                  <c:v>188.65</c:v>
                </c:pt>
                <c:pt idx="72">
                  <c:v>208.38</c:v>
                </c:pt>
                <c:pt idx="73">
                  <c:v>210.88</c:v>
                </c:pt>
                <c:pt idx="74">
                  <c:v>218.99</c:v>
                </c:pt>
                <c:pt idx="76">
                  <c:v>242.67</c:v>
                </c:pt>
                <c:pt idx="79">
                  <c:v>258.75</c:v>
                </c:pt>
                <c:pt idx="80">
                  <c:v>279.47000000000003</c:v>
                </c:pt>
                <c:pt idx="81">
                  <c:v>285</c:v>
                </c:pt>
                <c:pt idx="82">
                  <c:v>280.47000000000003</c:v>
                </c:pt>
              </c:numCache>
            </c:numRef>
          </c:val>
          <c:smooth val="0"/>
        </c:ser>
        <c:ser>
          <c:idx val="1"/>
          <c:order val="1"/>
          <c:tx>
            <c:v>Feeder Futures</c:v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'Cash-Futures'!$S$153:$CW$153</c:f>
              <c:strCache>
                <c:ptCount val="82"/>
                <c:pt idx="0">
                  <c:v>Jan</c:v>
                </c:pt>
                <c:pt idx="3">
                  <c:v>Apr</c:v>
                </c:pt>
                <c:pt idx="6">
                  <c:v>Jul</c:v>
                </c:pt>
                <c:pt idx="9">
                  <c:v>Oct</c:v>
                </c:pt>
                <c:pt idx="12">
                  <c:v>Jan</c:v>
                </c:pt>
                <c:pt idx="15">
                  <c:v>Apr</c:v>
                </c:pt>
                <c:pt idx="18">
                  <c:v>Jul</c:v>
                </c:pt>
                <c:pt idx="21">
                  <c:v>Oct</c:v>
                </c:pt>
                <c:pt idx="24">
                  <c:v>Jan</c:v>
                </c:pt>
                <c:pt idx="27">
                  <c:v>Apr</c:v>
                </c:pt>
                <c:pt idx="30">
                  <c:v>Jul</c:v>
                </c:pt>
                <c:pt idx="33">
                  <c:v>Oct</c:v>
                </c:pt>
                <c:pt idx="36">
                  <c:v>Jan</c:v>
                </c:pt>
                <c:pt idx="39">
                  <c:v>Apr</c:v>
                </c:pt>
                <c:pt idx="42">
                  <c:v>Jul</c:v>
                </c:pt>
                <c:pt idx="45">
                  <c:v>Oct</c:v>
                </c:pt>
                <c:pt idx="48">
                  <c:v>Jan</c:v>
                </c:pt>
                <c:pt idx="51">
                  <c:v>Apr</c:v>
                </c:pt>
                <c:pt idx="54">
                  <c:v>Jul</c:v>
                </c:pt>
                <c:pt idx="57">
                  <c:v>Oct</c:v>
                </c:pt>
                <c:pt idx="60">
                  <c:v>Jan</c:v>
                </c:pt>
                <c:pt idx="63">
                  <c:v>Apr</c:v>
                </c:pt>
                <c:pt idx="66">
                  <c:v>Jul</c:v>
                </c:pt>
                <c:pt idx="69">
                  <c:v>Oct</c:v>
                </c:pt>
                <c:pt idx="72">
                  <c:v>Jan</c:v>
                </c:pt>
                <c:pt idx="75">
                  <c:v>Apr</c:v>
                </c:pt>
                <c:pt idx="78">
                  <c:v>Jul</c:v>
                </c:pt>
                <c:pt idx="81">
                  <c:v>Oct</c:v>
                </c:pt>
              </c:strCache>
            </c:strRef>
          </c:cat>
          <c:val>
            <c:numRef>
              <c:f>'Cash-Futures'!$S$155:$CW$155</c:f>
              <c:numCache>
                <c:formatCode>0.00</c:formatCode>
                <c:ptCount val="83"/>
                <c:pt idx="0">
                  <c:v>99.47</c:v>
                </c:pt>
                <c:pt idx="1">
                  <c:v>104.95</c:v>
                </c:pt>
                <c:pt idx="2">
                  <c:v>100.46</c:v>
                </c:pt>
                <c:pt idx="3">
                  <c:v>101.16</c:v>
                </c:pt>
                <c:pt idx="4">
                  <c:v>109.19</c:v>
                </c:pt>
                <c:pt idx="5">
                  <c:v>111.63</c:v>
                </c:pt>
                <c:pt idx="6">
                  <c:v>112.22</c:v>
                </c:pt>
                <c:pt idx="7">
                  <c:v>113.84</c:v>
                </c:pt>
                <c:pt idx="8">
                  <c:v>108.66</c:v>
                </c:pt>
                <c:pt idx="9">
                  <c:v>97.96</c:v>
                </c:pt>
                <c:pt idx="10">
                  <c:v>96.04</c:v>
                </c:pt>
                <c:pt idx="11">
                  <c:v>90.57</c:v>
                </c:pt>
                <c:pt idx="12">
                  <c:v>94.42</c:v>
                </c:pt>
                <c:pt idx="13">
                  <c:v>92.64</c:v>
                </c:pt>
                <c:pt idx="14">
                  <c:v>92.37</c:v>
                </c:pt>
                <c:pt idx="15">
                  <c:v>98.07</c:v>
                </c:pt>
                <c:pt idx="16">
                  <c:v>99.49</c:v>
                </c:pt>
                <c:pt idx="17">
                  <c:v>98</c:v>
                </c:pt>
                <c:pt idx="18">
                  <c:v>103.04</c:v>
                </c:pt>
                <c:pt idx="19">
                  <c:v>100.32</c:v>
                </c:pt>
                <c:pt idx="20">
                  <c:v>97.77</c:v>
                </c:pt>
                <c:pt idx="21">
                  <c:v>93.97</c:v>
                </c:pt>
                <c:pt idx="22">
                  <c:v>93.63624992370606</c:v>
                </c:pt>
                <c:pt idx="23">
                  <c:v>93.59659056230025</c:v>
                </c:pt>
                <c:pt idx="24">
                  <c:v>97.084211650647617</c:v>
                </c:pt>
                <c:pt idx="25">
                  <c:v>100.07763109709087</c:v>
                </c:pt>
                <c:pt idx="26">
                  <c:v>104.30652154010275</c:v>
                </c:pt>
                <c:pt idx="27">
                  <c:v>112.5125004161488</c:v>
                </c:pt>
                <c:pt idx="28">
                  <c:v>110.67475051879883</c:v>
                </c:pt>
                <c:pt idx="29">
                  <c:v>110.83068188753995</c:v>
                </c:pt>
                <c:pt idx="30">
                  <c:v>113.8547621227446</c:v>
                </c:pt>
                <c:pt idx="31">
                  <c:v>113.53295412930575</c:v>
                </c:pt>
                <c:pt idx="32">
                  <c:v>111.36071450369698</c:v>
                </c:pt>
                <c:pt idx="33">
                  <c:v>109.61547633579799</c:v>
                </c:pt>
                <c:pt idx="34">
                  <c:v>113.85357193719773</c:v>
                </c:pt>
                <c:pt idx="35">
                  <c:v>119.46522738370028</c:v>
                </c:pt>
                <c:pt idx="36">
                  <c:v>124.65125007629395</c:v>
                </c:pt>
                <c:pt idx="37">
                  <c:v>127.46184178402549</c:v>
                </c:pt>
                <c:pt idx="38">
                  <c:v>130.44565184220025</c:v>
                </c:pt>
                <c:pt idx="39">
                  <c:v>133.20625076293945</c:v>
                </c:pt>
                <c:pt idx="40">
                  <c:v>127.07857004801433</c:v>
                </c:pt>
                <c:pt idx="41">
                  <c:v>130.6965911171653</c:v>
                </c:pt>
                <c:pt idx="42">
                  <c:v>138.25749969482422</c:v>
                </c:pt>
                <c:pt idx="43">
                  <c:v>133.85869631559953</c:v>
                </c:pt>
                <c:pt idx="44">
                  <c:v>134.03690519787017</c:v>
                </c:pt>
                <c:pt idx="45">
                  <c:v>139.54047648111978</c:v>
                </c:pt>
                <c:pt idx="46">
                  <c:v>143.72857084728423</c:v>
                </c:pt>
                <c:pt idx="47">
                  <c:v>144.76309640066964</c:v>
                </c:pt>
                <c:pt idx="48">
                  <c:v>150.70500030517579</c:v>
                </c:pt>
                <c:pt idx="49">
                  <c:v>156.17300033569336</c:v>
                </c:pt>
                <c:pt idx="50">
                  <c:v>154.22727203369141</c:v>
                </c:pt>
                <c:pt idx="51">
                  <c:v>149.50500030517577</c:v>
                </c:pt>
                <c:pt idx="52">
                  <c:v>152.22568303888494</c:v>
                </c:pt>
                <c:pt idx="53">
                  <c:v>155.21904790969123</c:v>
                </c:pt>
                <c:pt idx="54">
                  <c:v>140.13452366420202</c:v>
                </c:pt>
                <c:pt idx="55">
                  <c:v>140.39999986731488</c:v>
                </c:pt>
                <c:pt idx="56">
                  <c:v>144.44078786749589</c:v>
                </c:pt>
                <c:pt idx="57">
                  <c:v>145.28587142280909</c:v>
                </c:pt>
                <c:pt idx="58">
                  <c:v>145.33047485351562</c:v>
                </c:pt>
                <c:pt idx="59">
                  <c:v>150.90124740600587</c:v>
                </c:pt>
                <c:pt idx="60">
                  <c:v>148.08095223563058</c:v>
                </c:pt>
                <c:pt idx="61">
                  <c:v>143.84605327405427</c:v>
                </c:pt>
                <c:pt idx="62">
                  <c:v>137.75624999999999</c:v>
                </c:pt>
                <c:pt idx="63">
                  <c:v>139.08068154074928</c:v>
                </c:pt>
                <c:pt idx="64">
                  <c:v>137.59318126331675</c:v>
                </c:pt>
                <c:pt idx="65">
                  <c:v>145.68625030517578</c:v>
                </c:pt>
                <c:pt idx="66">
                  <c:v>151.97159160267222</c:v>
                </c:pt>
                <c:pt idx="67">
                  <c:v>154.47045551646841</c:v>
                </c:pt>
                <c:pt idx="68">
                  <c:v>157.94250030517577</c:v>
                </c:pt>
                <c:pt idx="69">
                  <c:v>165.49282637886378</c:v>
                </c:pt>
                <c:pt idx="70">
                  <c:v>164.48625030517579</c:v>
                </c:pt>
                <c:pt idx="71">
                  <c:v>166.20238167898995</c:v>
                </c:pt>
                <c:pt idx="72">
                  <c:v>169.48809596470423</c:v>
                </c:pt>
                <c:pt idx="73">
                  <c:v>169.71447352359169</c:v>
                </c:pt>
                <c:pt idx="74">
                  <c:v>174.69404747372582</c:v>
                </c:pt>
                <c:pt idx="75">
                  <c:v>178.9154772077288</c:v>
                </c:pt>
                <c:pt idx="76">
                  <c:v>187.84166681198846</c:v>
                </c:pt>
                <c:pt idx="77">
                  <c:v>206.15595136369978</c:v>
                </c:pt>
                <c:pt idx="78">
                  <c:v>215.47818131880328</c:v>
                </c:pt>
                <c:pt idx="79">
                  <c:v>217.51880827404204</c:v>
                </c:pt>
                <c:pt idx="80">
                  <c:v>229.07619149344308</c:v>
                </c:pt>
                <c:pt idx="81">
                  <c:v>239.52369557256284</c:v>
                </c:pt>
                <c:pt idx="82">
                  <c:v>237.06184226588198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3968"/>
        <c:axId val="196809856"/>
      </c:lineChart>
      <c:catAx>
        <c:axId val="19680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/>
            </a:pPr>
            <a:endParaRPr lang="en-US"/>
          </a:p>
        </c:txPr>
        <c:crossAx val="196809856"/>
        <c:crosses val="autoZero"/>
        <c:auto val="1"/>
        <c:lblAlgn val="ctr"/>
        <c:lblOffset val="100"/>
        <c:noMultiLvlLbl val="0"/>
      </c:catAx>
      <c:valAx>
        <c:axId val="1968098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96803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5 - 6 Cwt Steers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'Cash-Futures'!$S$151:$CW$151</c:f>
              <c:strCache>
                <c:ptCount val="73"/>
                <c:pt idx="0">
                  <c:v>Jan</c:v>
                </c:pt>
                <c:pt idx="12">
                  <c:v>Jan</c:v>
                </c:pt>
                <c:pt idx="24">
                  <c:v>Jan</c:v>
                </c:pt>
                <c:pt idx="36">
                  <c:v>Jan</c:v>
                </c:pt>
                <c:pt idx="48">
                  <c:v>Jan</c:v>
                </c:pt>
                <c:pt idx="60">
                  <c:v>Jan</c:v>
                </c:pt>
                <c:pt idx="72">
                  <c:v>Jan</c:v>
                </c:pt>
              </c:strCache>
            </c:strRef>
          </c:cat>
          <c:val>
            <c:numRef>
              <c:f>'Cash-Futures'!$S$154:$CW$154</c:f>
              <c:numCache>
                <c:formatCode>0.00</c:formatCode>
                <c:ptCount val="83"/>
                <c:pt idx="0">
                  <c:v>117.75</c:v>
                </c:pt>
                <c:pt idx="1">
                  <c:v>125.96</c:v>
                </c:pt>
                <c:pt idx="2">
                  <c:v>123.48</c:v>
                </c:pt>
                <c:pt idx="3">
                  <c:v>117.32</c:v>
                </c:pt>
                <c:pt idx="4">
                  <c:v>117.48</c:v>
                </c:pt>
                <c:pt idx="5">
                  <c:v>119.38</c:v>
                </c:pt>
                <c:pt idx="6">
                  <c:v>113.75</c:v>
                </c:pt>
                <c:pt idx="7">
                  <c:v>107.13</c:v>
                </c:pt>
                <c:pt idx="8">
                  <c:v>109.91</c:v>
                </c:pt>
                <c:pt idx="9">
                  <c:v>99.04</c:v>
                </c:pt>
                <c:pt idx="10">
                  <c:v>101.84</c:v>
                </c:pt>
                <c:pt idx="11">
                  <c:v>94.95</c:v>
                </c:pt>
                <c:pt idx="12">
                  <c:v>110.24</c:v>
                </c:pt>
                <c:pt idx="13">
                  <c:v>112.04</c:v>
                </c:pt>
                <c:pt idx="14">
                  <c:v>113.53</c:v>
                </c:pt>
                <c:pt idx="15">
                  <c:v>117.96</c:v>
                </c:pt>
                <c:pt idx="16">
                  <c:v>117.52</c:v>
                </c:pt>
                <c:pt idx="17">
                  <c:v>109.76</c:v>
                </c:pt>
                <c:pt idx="18">
                  <c:v>106.5</c:v>
                </c:pt>
                <c:pt idx="19">
                  <c:v>102.17</c:v>
                </c:pt>
                <c:pt idx="20">
                  <c:v>102.76</c:v>
                </c:pt>
                <c:pt idx="21">
                  <c:v>99.19</c:v>
                </c:pt>
                <c:pt idx="22">
                  <c:v>102.71</c:v>
                </c:pt>
                <c:pt idx="23">
                  <c:v>105.65</c:v>
                </c:pt>
                <c:pt idx="24">
                  <c:v>115</c:v>
                </c:pt>
                <c:pt idx="25">
                  <c:v>121.18</c:v>
                </c:pt>
                <c:pt idx="26">
                  <c:v>124.79</c:v>
                </c:pt>
                <c:pt idx="27">
                  <c:v>132.66999999999999</c:v>
                </c:pt>
                <c:pt idx="28">
                  <c:v>129.4</c:v>
                </c:pt>
                <c:pt idx="29">
                  <c:v>128.6</c:v>
                </c:pt>
                <c:pt idx="30">
                  <c:v>124.7</c:v>
                </c:pt>
                <c:pt idx="31">
                  <c:v>126.38</c:v>
                </c:pt>
                <c:pt idx="32">
                  <c:v>125.99</c:v>
                </c:pt>
                <c:pt idx="33">
                  <c:v>120.71</c:v>
                </c:pt>
                <c:pt idx="34">
                  <c:v>123.81</c:v>
                </c:pt>
                <c:pt idx="35">
                  <c:v>136.66</c:v>
                </c:pt>
                <c:pt idx="36">
                  <c:v>147.18</c:v>
                </c:pt>
                <c:pt idx="37">
                  <c:v>148.07</c:v>
                </c:pt>
                <c:pt idx="38">
                  <c:v>155.52000000000001</c:v>
                </c:pt>
                <c:pt idx="39">
                  <c:v>157.13</c:v>
                </c:pt>
                <c:pt idx="40">
                  <c:v>153.75</c:v>
                </c:pt>
                <c:pt idx="41">
                  <c:v>148.62</c:v>
                </c:pt>
                <c:pt idx="42">
                  <c:v>154.46</c:v>
                </c:pt>
                <c:pt idx="43">
                  <c:v>140</c:v>
                </c:pt>
                <c:pt idx="44">
                  <c:v>145.31</c:v>
                </c:pt>
                <c:pt idx="45">
                  <c:v>149.53</c:v>
                </c:pt>
                <c:pt idx="46">
                  <c:v>158.36000000000001</c:v>
                </c:pt>
                <c:pt idx="47">
                  <c:v>160.85</c:v>
                </c:pt>
                <c:pt idx="48">
                  <c:v>177.81</c:v>
                </c:pt>
                <c:pt idx="49">
                  <c:v>184.28</c:v>
                </c:pt>
                <c:pt idx="50">
                  <c:v>186.54</c:v>
                </c:pt>
                <c:pt idx="51">
                  <c:v>173.33</c:v>
                </c:pt>
                <c:pt idx="52">
                  <c:v>178.77</c:v>
                </c:pt>
                <c:pt idx="53">
                  <c:v>179.25</c:v>
                </c:pt>
                <c:pt idx="54">
                  <c:v>150.25</c:v>
                </c:pt>
                <c:pt idx="55">
                  <c:v>157.07</c:v>
                </c:pt>
                <c:pt idx="56">
                  <c:v>157.27000000000001</c:v>
                </c:pt>
                <c:pt idx="57">
                  <c:v>153.69999999999999</c:v>
                </c:pt>
                <c:pt idx="58">
                  <c:v>154.4</c:v>
                </c:pt>
                <c:pt idx="59">
                  <c:v>165.17</c:v>
                </c:pt>
                <c:pt idx="60">
                  <c:v>168.12</c:v>
                </c:pt>
                <c:pt idx="61">
                  <c:v>152.74</c:v>
                </c:pt>
                <c:pt idx="62">
                  <c:v>162.5</c:v>
                </c:pt>
                <c:pt idx="63">
                  <c:v>161.03</c:v>
                </c:pt>
                <c:pt idx="64">
                  <c:v>160.18</c:v>
                </c:pt>
                <c:pt idx="65">
                  <c:v>165.47</c:v>
                </c:pt>
                <c:pt idx="67">
                  <c:v>156.27000000000001</c:v>
                </c:pt>
                <c:pt idx="68">
                  <c:v>167.62</c:v>
                </c:pt>
                <c:pt idx="69">
                  <c:v>180.8</c:v>
                </c:pt>
                <c:pt idx="70">
                  <c:v>184.28</c:v>
                </c:pt>
                <c:pt idx="71">
                  <c:v>188.65</c:v>
                </c:pt>
                <c:pt idx="72">
                  <c:v>208.38</c:v>
                </c:pt>
                <c:pt idx="73">
                  <c:v>210.88</c:v>
                </c:pt>
                <c:pt idx="74">
                  <c:v>218.99</c:v>
                </c:pt>
                <c:pt idx="76">
                  <c:v>242.67</c:v>
                </c:pt>
                <c:pt idx="79">
                  <c:v>258.75</c:v>
                </c:pt>
                <c:pt idx="80">
                  <c:v>279.47000000000003</c:v>
                </c:pt>
                <c:pt idx="81">
                  <c:v>285</c:v>
                </c:pt>
                <c:pt idx="82">
                  <c:v>280.47000000000003</c:v>
                </c:pt>
              </c:numCache>
            </c:numRef>
          </c:val>
          <c:smooth val="0"/>
        </c:ser>
        <c:ser>
          <c:idx val="1"/>
          <c:order val="1"/>
          <c:tx>
            <c:v>Feeder Futures</c:v>
          </c:tx>
          <c:spPr>
            <a:ln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'Cash-Futures'!$S$151:$CW$151</c:f>
              <c:strCache>
                <c:ptCount val="73"/>
                <c:pt idx="0">
                  <c:v>Jan</c:v>
                </c:pt>
                <c:pt idx="12">
                  <c:v>Jan</c:v>
                </c:pt>
                <c:pt idx="24">
                  <c:v>Jan</c:v>
                </c:pt>
                <c:pt idx="36">
                  <c:v>Jan</c:v>
                </c:pt>
                <c:pt idx="48">
                  <c:v>Jan</c:v>
                </c:pt>
                <c:pt idx="60">
                  <c:v>Jan</c:v>
                </c:pt>
                <c:pt idx="72">
                  <c:v>Jan</c:v>
                </c:pt>
              </c:strCache>
            </c:strRef>
          </c:cat>
          <c:val>
            <c:numRef>
              <c:f>'Cash-Futures'!$S$155:$CW$155</c:f>
              <c:numCache>
                <c:formatCode>0.00</c:formatCode>
                <c:ptCount val="83"/>
                <c:pt idx="0">
                  <c:v>99.47</c:v>
                </c:pt>
                <c:pt idx="1">
                  <c:v>104.95</c:v>
                </c:pt>
                <c:pt idx="2">
                  <c:v>100.46</c:v>
                </c:pt>
                <c:pt idx="3">
                  <c:v>101.16</c:v>
                </c:pt>
                <c:pt idx="4">
                  <c:v>109.19</c:v>
                </c:pt>
                <c:pt idx="5">
                  <c:v>111.63</c:v>
                </c:pt>
                <c:pt idx="6">
                  <c:v>112.22</c:v>
                </c:pt>
                <c:pt idx="7">
                  <c:v>113.84</c:v>
                </c:pt>
                <c:pt idx="8">
                  <c:v>108.66</c:v>
                </c:pt>
                <c:pt idx="9">
                  <c:v>97.96</c:v>
                </c:pt>
                <c:pt idx="10">
                  <c:v>96.04</c:v>
                </c:pt>
                <c:pt idx="11">
                  <c:v>90.57</c:v>
                </c:pt>
                <c:pt idx="12">
                  <c:v>94.42</c:v>
                </c:pt>
                <c:pt idx="13">
                  <c:v>92.64</c:v>
                </c:pt>
                <c:pt idx="14">
                  <c:v>92.37</c:v>
                </c:pt>
                <c:pt idx="15">
                  <c:v>98.07</c:v>
                </c:pt>
                <c:pt idx="16">
                  <c:v>99.49</c:v>
                </c:pt>
                <c:pt idx="17">
                  <c:v>98</c:v>
                </c:pt>
                <c:pt idx="18">
                  <c:v>103.04</c:v>
                </c:pt>
                <c:pt idx="19">
                  <c:v>100.32</c:v>
                </c:pt>
                <c:pt idx="20">
                  <c:v>97.77</c:v>
                </c:pt>
                <c:pt idx="21">
                  <c:v>93.97</c:v>
                </c:pt>
                <c:pt idx="22">
                  <c:v>93.63624992370606</c:v>
                </c:pt>
                <c:pt idx="23">
                  <c:v>93.59659056230025</c:v>
                </c:pt>
                <c:pt idx="24">
                  <c:v>97.084211650647617</c:v>
                </c:pt>
                <c:pt idx="25">
                  <c:v>100.07763109709087</c:v>
                </c:pt>
                <c:pt idx="26">
                  <c:v>104.30652154010275</c:v>
                </c:pt>
                <c:pt idx="27">
                  <c:v>112.5125004161488</c:v>
                </c:pt>
                <c:pt idx="28">
                  <c:v>110.67475051879883</c:v>
                </c:pt>
                <c:pt idx="29">
                  <c:v>110.83068188753995</c:v>
                </c:pt>
                <c:pt idx="30">
                  <c:v>113.8547621227446</c:v>
                </c:pt>
                <c:pt idx="31">
                  <c:v>113.53295412930575</c:v>
                </c:pt>
                <c:pt idx="32">
                  <c:v>111.36071450369698</c:v>
                </c:pt>
                <c:pt idx="33">
                  <c:v>109.61547633579799</c:v>
                </c:pt>
                <c:pt idx="34">
                  <c:v>113.85357193719773</c:v>
                </c:pt>
                <c:pt idx="35">
                  <c:v>119.46522738370028</c:v>
                </c:pt>
                <c:pt idx="36">
                  <c:v>124.65125007629395</c:v>
                </c:pt>
                <c:pt idx="37">
                  <c:v>127.46184178402549</c:v>
                </c:pt>
                <c:pt idx="38">
                  <c:v>130.44565184220025</c:v>
                </c:pt>
                <c:pt idx="39">
                  <c:v>133.20625076293945</c:v>
                </c:pt>
                <c:pt idx="40">
                  <c:v>127.07857004801433</c:v>
                </c:pt>
                <c:pt idx="41">
                  <c:v>130.6965911171653</c:v>
                </c:pt>
                <c:pt idx="42">
                  <c:v>138.25749969482422</c:v>
                </c:pt>
                <c:pt idx="43">
                  <c:v>133.85869631559953</c:v>
                </c:pt>
                <c:pt idx="44">
                  <c:v>134.03690519787017</c:v>
                </c:pt>
                <c:pt idx="45">
                  <c:v>139.54047648111978</c:v>
                </c:pt>
                <c:pt idx="46">
                  <c:v>143.72857084728423</c:v>
                </c:pt>
                <c:pt idx="47">
                  <c:v>144.76309640066964</c:v>
                </c:pt>
                <c:pt idx="48">
                  <c:v>150.70500030517579</c:v>
                </c:pt>
                <c:pt idx="49">
                  <c:v>156.17300033569336</c:v>
                </c:pt>
                <c:pt idx="50">
                  <c:v>154.22727203369141</c:v>
                </c:pt>
                <c:pt idx="51">
                  <c:v>149.50500030517577</c:v>
                </c:pt>
                <c:pt idx="52">
                  <c:v>152.22568303888494</c:v>
                </c:pt>
                <c:pt idx="53">
                  <c:v>155.21904790969123</c:v>
                </c:pt>
                <c:pt idx="54">
                  <c:v>140.13452366420202</c:v>
                </c:pt>
                <c:pt idx="55">
                  <c:v>140.39999986731488</c:v>
                </c:pt>
                <c:pt idx="56">
                  <c:v>144.44078786749589</c:v>
                </c:pt>
                <c:pt idx="57">
                  <c:v>145.28587142280909</c:v>
                </c:pt>
                <c:pt idx="58">
                  <c:v>145.33047485351562</c:v>
                </c:pt>
                <c:pt idx="59">
                  <c:v>150.90124740600587</c:v>
                </c:pt>
                <c:pt idx="60">
                  <c:v>148.08095223563058</c:v>
                </c:pt>
                <c:pt idx="61">
                  <c:v>143.84605327405427</c:v>
                </c:pt>
                <c:pt idx="62">
                  <c:v>137.75624999999999</c:v>
                </c:pt>
                <c:pt idx="63">
                  <c:v>139.08068154074928</c:v>
                </c:pt>
                <c:pt idx="64">
                  <c:v>137.59318126331675</c:v>
                </c:pt>
                <c:pt idx="65">
                  <c:v>145.68625030517578</c:v>
                </c:pt>
                <c:pt idx="66">
                  <c:v>151.97159160267222</c:v>
                </c:pt>
                <c:pt idx="67">
                  <c:v>154.47045551646841</c:v>
                </c:pt>
                <c:pt idx="68">
                  <c:v>157.94250030517577</c:v>
                </c:pt>
                <c:pt idx="69">
                  <c:v>165.49282637886378</c:v>
                </c:pt>
                <c:pt idx="70">
                  <c:v>164.48625030517579</c:v>
                </c:pt>
                <c:pt idx="71">
                  <c:v>166.20238167898995</c:v>
                </c:pt>
                <c:pt idx="72">
                  <c:v>169.48809596470423</c:v>
                </c:pt>
                <c:pt idx="73">
                  <c:v>169.71447352359169</c:v>
                </c:pt>
                <c:pt idx="74">
                  <c:v>174.69404747372582</c:v>
                </c:pt>
                <c:pt idx="75">
                  <c:v>178.9154772077288</c:v>
                </c:pt>
                <c:pt idx="76">
                  <c:v>187.84166681198846</c:v>
                </c:pt>
                <c:pt idx="77">
                  <c:v>206.15595136369978</c:v>
                </c:pt>
                <c:pt idx="78">
                  <c:v>215.47818131880328</c:v>
                </c:pt>
                <c:pt idx="79">
                  <c:v>217.51880827404204</c:v>
                </c:pt>
                <c:pt idx="80">
                  <c:v>229.07619149344308</c:v>
                </c:pt>
                <c:pt idx="81">
                  <c:v>239.52369557256284</c:v>
                </c:pt>
                <c:pt idx="82">
                  <c:v>237.06184226588198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37760"/>
        <c:axId val="196839296"/>
      </c:lineChart>
      <c:catAx>
        <c:axId val="196837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/>
            </a:pPr>
            <a:endParaRPr lang="en-US"/>
          </a:p>
        </c:txPr>
        <c:crossAx val="196839296"/>
        <c:crosses val="autoZero"/>
        <c:auto val="1"/>
        <c:lblAlgn val="ctr"/>
        <c:lblOffset val="100"/>
        <c:noMultiLvlLbl val="0"/>
      </c:catAx>
      <c:valAx>
        <c:axId val="196839296"/>
        <c:scaling>
          <c:orientation val="minMax"/>
        </c:scaling>
        <c:delete val="1"/>
        <c:axPos val="l"/>
        <c:majorGridlines/>
        <c:numFmt formatCode="&quot;$&quot;#,##0" sourceLinked="0"/>
        <c:majorTickMark val="out"/>
        <c:minorTickMark val="none"/>
        <c:tickLblPos val="nextTo"/>
        <c:crossAx val="19683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5-6 Cwt Cash Price</c:v>
          </c:tx>
          <c:marker>
            <c:symbol val="none"/>
          </c:marker>
          <c:val>
            <c:numRef>
              <c:f>'Cash-Futures'!$B$168:$M$168</c:f>
              <c:numCache>
                <c:formatCode>0.00</c:formatCode>
                <c:ptCount val="12"/>
                <c:pt idx="0">
                  <c:v>154.45500000000001</c:v>
                </c:pt>
                <c:pt idx="1">
                  <c:v>154.86500000000001</c:v>
                </c:pt>
                <c:pt idx="2">
                  <c:v>160.31166666666667</c:v>
                </c:pt>
                <c:pt idx="3">
                  <c:v>148.42400000000001</c:v>
                </c:pt>
                <c:pt idx="4">
                  <c:v>163.715</c:v>
                </c:pt>
                <c:pt idx="5">
                  <c:v>146.34</c:v>
                </c:pt>
                <c:pt idx="6">
                  <c:v>133.97749999999999</c:v>
                </c:pt>
                <c:pt idx="7">
                  <c:v>156.77333333333334</c:v>
                </c:pt>
                <c:pt idx="8">
                  <c:v>163.07000000000002</c:v>
                </c:pt>
                <c:pt idx="9">
                  <c:v>164.82166666666663</c:v>
                </c:pt>
                <c:pt idx="10">
                  <c:v>167.33833333333334</c:v>
                </c:pt>
                <c:pt idx="11">
                  <c:v>174.31666666666663</c:v>
                </c:pt>
              </c:numCache>
            </c:numRef>
          </c:val>
          <c:smooth val="0"/>
        </c:ser>
        <c:ser>
          <c:idx val="1"/>
          <c:order val="1"/>
          <c:tx>
            <c:v>5-6 Cwt Steers Basis</c:v>
          </c:tx>
          <c:marker>
            <c:symbol val="none"/>
          </c:marker>
          <c:val>
            <c:numRef>
              <c:f>'Steer Basis'!$B$93:$M$93</c:f>
              <c:numCache>
                <c:formatCode>0.00</c:formatCode>
                <c:ptCount val="12"/>
                <c:pt idx="0">
                  <c:v>23.716748294591309</c:v>
                </c:pt>
                <c:pt idx="1">
                  <c:v>23.212833330924052</c:v>
                </c:pt>
                <c:pt idx="2">
                  <c:v>28.011709518379963</c:v>
                </c:pt>
                <c:pt idx="3">
                  <c:v>21.94911339499734</c:v>
                </c:pt>
                <c:pt idx="4">
                  <c:v>27.897691386499449</c:v>
                </c:pt>
                <c:pt idx="5">
                  <c:v>18.253485756085549</c:v>
                </c:pt>
                <c:pt idx="6">
                  <c:v>10.15580362955729</c:v>
                </c:pt>
                <c:pt idx="7">
                  <c:v>13.423180982878234</c:v>
                </c:pt>
                <c:pt idx="8">
                  <c:v>17.298816772053026</c:v>
                </c:pt>
                <c:pt idx="9">
                  <c:v>15.916942301474416</c:v>
                </c:pt>
                <c:pt idx="10">
                  <c:v>17.655506644539773</c:v>
                </c:pt>
                <c:pt idx="11">
                  <c:v>24.380242761389002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78720"/>
        <c:axId val="196880256"/>
      </c:lineChart>
      <c:catAx>
        <c:axId val="19687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880256"/>
        <c:crosses val="autoZero"/>
        <c:auto val="1"/>
        <c:lblAlgn val="ctr"/>
        <c:lblOffset val="100"/>
        <c:noMultiLvlLbl val="0"/>
      </c:catAx>
      <c:valAx>
        <c:axId val="196880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6878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Average Monthly Basis, 4 - 5 Cwt Steers, Billings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Plus and Minus 2 Standard Deviations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  <a:endParaRPr lang="en-US"/>
          </a:p>
        </c:rich>
      </c:tx>
      <c:layout>
        <c:manualLayout>
          <c:xMode val="edge"/>
          <c:yMode val="edge"/>
          <c:x val="0.15960912052117263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15309446254071"/>
          <c:y val="0.2133337301594683"/>
          <c:w val="0.79804560260586321"/>
          <c:h val="0.67428696853974801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Basis'!$A$44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'Steer Basis'!$B$6:$M$6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Basis'!$B$44:$M$44</c:f>
              <c:numCache>
                <c:formatCode>0.00</c:formatCode>
                <c:ptCount val="12"/>
                <c:pt idx="0">
                  <c:v>36.176598976754789</c:v>
                </c:pt>
                <c:pt idx="1">
                  <c:v>37.46623070030882</c:v>
                </c:pt>
                <c:pt idx="2">
                  <c:v>37.467886382964728</c:v>
                </c:pt>
                <c:pt idx="3">
                  <c:v>29.804477505714203</c:v>
                </c:pt>
                <c:pt idx="4">
                  <c:v>30.621185792057833</c:v>
                </c:pt>
                <c:pt idx="5">
                  <c:v>21.819003316265508</c:v>
                </c:pt>
                <c:pt idx="6">
                  <c:v>26.621006639885174</c:v>
                </c:pt>
                <c:pt idx="7">
                  <c:v>24.156854241900852</c:v>
                </c:pt>
                <c:pt idx="8">
                  <c:v>24.013111491803244</c:v>
                </c:pt>
                <c:pt idx="9">
                  <c:v>31.770796333265604</c:v>
                </c:pt>
                <c:pt idx="10">
                  <c:v>34.29587065339053</c:v>
                </c:pt>
                <c:pt idx="11">
                  <c:v>37.488145656833396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'Steer Basis'!$A$48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'Steer Basis'!$B$6:$M$6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Basis'!$B$48:$M$48</c:f>
              <c:numCache>
                <c:formatCode>0.00</c:formatCode>
                <c:ptCount val="12"/>
                <c:pt idx="0">
                  <c:v>61.592387049220349</c:v>
                </c:pt>
                <c:pt idx="1">
                  <c:v>62.39428797010418</c:v>
                </c:pt>
                <c:pt idx="2">
                  <c:v>63.232957162823126</c:v>
                </c:pt>
                <c:pt idx="3">
                  <c:v>50.782490331631301</c:v>
                </c:pt>
                <c:pt idx="4">
                  <c:v>55.227869781303724</c:v>
                </c:pt>
                <c:pt idx="5">
                  <c:v>51.840187711392559</c:v>
                </c:pt>
                <c:pt idx="6">
                  <c:v>94.877105591734235</c:v>
                </c:pt>
                <c:pt idx="7">
                  <c:v>73.675130059568076</c:v>
                </c:pt>
                <c:pt idx="8">
                  <c:v>88.297100405206479</c:v>
                </c:pt>
                <c:pt idx="9">
                  <c:v>93.710960529696536</c:v>
                </c:pt>
                <c:pt idx="10">
                  <c:v>92.292445984137686</c:v>
                </c:pt>
                <c:pt idx="11">
                  <c:v>106.85858129846287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'Steer Basis'!$A$49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'Steer Basis'!$B$6:$M$6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Basis'!$B$49:$M$49</c:f>
              <c:numCache>
                <c:formatCode>0.00</c:formatCode>
                <c:ptCount val="12"/>
                <c:pt idx="0">
                  <c:v>14.524442873295595</c:v>
                </c:pt>
                <c:pt idx="1">
                  <c:v>14.828045358410598</c:v>
                </c:pt>
                <c:pt idx="2">
                  <c:v>15.127128540603483</c:v>
                </c:pt>
                <c:pt idx="3">
                  <c:v>13.931736458363382</c:v>
                </c:pt>
                <c:pt idx="4">
                  <c:v>9.3508463250285168</c:v>
                </c:pt>
                <c:pt idx="5">
                  <c:v>1.5618222374039554</c:v>
                </c:pt>
                <c:pt idx="6">
                  <c:v>-41.989588992021297</c:v>
                </c:pt>
                <c:pt idx="7">
                  <c:v>-15.615434760478283</c:v>
                </c:pt>
                <c:pt idx="8">
                  <c:v>-33.046133527767097</c:v>
                </c:pt>
                <c:pt idx="9">
                  <c:v>-15.937075926747681</c:v>
                </c:pt>
                <c:pt idx="10">
                  <c:v>-12.054766028391484</c:v>
                </c:pt>
                <c:pt idx="11">
                  <c:v>-16.664762442351545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89504"/>
        <c:axId val="195991040"/>
      </c:lineChart>
      <c:catAx>
        <c:axId val="1959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9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99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</a:t>
                </a:r>
              </a:p>
            </c:rich>
          </c:tx>
          <c:layout>
            <c:manualLayout>
              <c:xMode val="edge"/>
              <c:yMode val="edge"/>
              <c:x val="2.6058631921824105E-2"/>
              <c:y val="0.506667666541682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9895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547231270358312E-2"/>
          <c:y val="0.9352380952380952"/>
          <c:w val="0.84690553745928332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Average Monthly </a:t>
            </a:r>
            <a:r>
              <a:rPr lang="en-US" u="sng">
                <a:solidFill>
                  <a:srgbClr val="C00000"/>
                </a:solidFill>
              </a:rPr>
              <a:t>Basis</a:t>
            </a:r>
            <a:r>
              <a:rPr lang="en-US"/>
              <a:t> 5 - 6 Cwt Steers, Billings
Plus and Minus 2 Standard Deviations</a:t>
            </a:r>
          </a:p>
          <a:p>
            <a:pPr>
              <a:defRPr sz="15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2005 to 2014</a:t>
            </a:r>
          </a:p>
        </c:rich>
      </c:tx>
      <c:layout>
        <c:manualLayout>
          <c:xMode val="edge"/>
          <c:yMode val="edge"/>
          <c:x val="0.1465798045602606"/>
          <c:y val="2.8625954198473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52442996742671"/>
          <c:y val="0.21755725190839695"/>
          <c:w val="0.79967426710097722"/>
          <c:h val="0.66984732824427484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Basis'!$A$91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'Steer Basis'!$B$53:$M$53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Basis'!$B$91:$M$91</c:f>
              <c:numCache>
                <c:formatCode>0.00</c:formatCode>
                <c:ptCount val="12"/>
                <c:pt idx="0">
                  <c:v>22.712848976754785</c:v>
                </c:pt>
                <c:pt idx="1">
                  <c:v>24.470022366975481</c:v>
                </c:pt>
                <c:pt idx="2">
                  <c:v>27.129436382964741</c:v>
                </c:pt>
                <c:pt idx="3">
                  <c:v>22.004894172380869</c:v>
                </c:pt>
                <c:pt idx="4">
                  <c:v>24.541192212852049</c:v>
                </c:pt>
                <c:pt idx="5">
                  <c:v>16.845118349340456</c:v>
                </c:pt>
                <c:pt idx="6">
                  <c:v>9.0938520740327391</c:v>
                </c:pt>
                <c:pt idx="7">
                  <c:v>9.3271042419008534</c:v>
                </c:pt>
                <c:pt idx="8">
                  <c:v>13.447611491803247</c:v>
                </c:pt>
                <c:pt idx="9">
                  <c:v>11.886296333265607</c:v>
                </c:pt>
                <c:pt idx="10">
                  <c:v>14.421270653390531</c:v>
                </c:pt>
                <c:pt idx="11">
                  <c:v>19.855062323500068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'Steer Basis'!$A$95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'Steer Basis'!$B$95:$M$95</c:f>
              <c:numCache>
                <c:formatCode>0.00</c:formatCode>
                <c:ptCount val="12"/>
                <c:pt idx="0">
                  <c:v>40.514657463042795</c:v>
                </c:pt>
                <c:pt idx="1">
                  <c:v>44.69880381301715</c:v>
                </c:pt>
                <c:pt idx="2">
                  <c:v>46.047300274440886</c:v>
                </c:pt>
                <c:pt idx="3">
                  <c:v>25.80501331362041</c:v>
                </c:pt>
                <c:pt idx="4">
                  <c:v>55.295577427436882</c:v>
                </c:pt>
                <c:pt idx="5">
                  <c:v>27.098232857001527</c:v>
                </c:pt>
                <c:pt idx="6">
                  <c:v>20.603978768789304</c:v>
                </c:pt>
                <c:pt idx="7">
                  <c:v>43.17189400738085</c:v>
                </c:pt>
                <c:pt idx="8">
                  <c:v>50.383955554913413</c:v>
                </c:pt>
                <c:pt idx="9">
                  <c:v>45.625318365568596</c:v>
                </c:pt>
                <c:pt idx="10">
                  <c:v>44.242083727715453</c:v>
                </c:pt>
                <c:pt idx="11">
                  <c:v>64.042231597674316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'Steer Basis'!$A$96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'Steer Basis'!$B$96:$M$96</c:f>
              <c:numCache>
                <c:formatCode>0.00</c:formatCode>
                <c:ptCount val="12"/>
                <c:pt idx="0">
                  <c:v>6.9188391261398188</c:v>
                </c:pt>
                <c:pt idx="1">
                  <c:v>1.726862848830951</c:v>
                </c:pt>
                <c:pt idx="2">
                  <c:v>9.9761187623190395</c:v>
                </c:pt>
                <c:pt idx="3">
                  <c:v>18.09321347637427</c:v>
                </c:pt>
                <c:pt idx="4">
                  <c:v>0.49980534556201661</c:v>
                </c:pt>
                <c:pt idx="5">
                  <c:v>9.4087386551695733</c:v>
                </c:pt>
                <c:pt idx="6">
                  <c:v>-0.29237150967472481</c:v>
                </c:pt>
                <c:pt idx="7">
                  <c:v>-16.325532041624385</c:v>
                </c:pt>
                <c:pt idx="8">
                  <c:v>-15.786322010807364</c:v>
                </c:pt>
                <c:pt idx="9">
                  <c:v>-13.791433762619763</c:v>
                </c:pt>
                <c:pt idx="10">
                  <c:v>-8.9310704386359063</c:v>
                </c:pt>
                <c:pt idx="11">
                  <c:v>-15.281746074896308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60128"/>
        <c:axId val="196162304"/>
      </c:lineChart>
      <c:catAx>
        <c:axId val="1961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1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16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</a:t>
                </a:r>
              </a:p>
            </c:rich>
          </c:tx>
          <c:layout>
            <c:manualLayout>
              <c:xMode val="edge"/>
              <c:yMode val="edge"/>
              <c:x val="2.6058631921824105E-2"/>
              <c:y val="0.51335877862595425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160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547231270358312E-2"/>
          <c:y val="0.93511450381679384"/>
          <c:w val="0.84690553745928332"/>
          <c:h val="5.34351145038167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Average Monthly Basis, 6 - 7 Cwt Steers, Billings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Plus and Minus 2 Standard Deviations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  <a:endParaRPr lang="en-US"/>
          </a:p>
        </c:rich>
      </c:tx>
      <c:layout>
        <c:manualLayout>
          <c:xMode val="edge"/>
          <c:yMode val="edge"/>
          <c:x val="0.14215703429228208"/>
          <c:y val="2.8625954198473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10485936360576"/>
          <c:y val="0.21755725190839695"/>
          <c:w val="0.79902088283305706"/>
          <c:h val="0.66984732824427484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Basis'!$A$138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'Steer Basis'!$B$100:$M$100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Basis'!$B$138:$M$138</c:f>
              <c:numCache>
                <c:formatCode>0.00</c:formatCode>
                <c:ptCount val="12"/>
                <c:pt idx="0">
                  <c:v>8.1213489767547848</c:v>
                </c:pt>
                <c:pt idx="1">
                  <c:v>10.859772366975484</c:v>
                </c:pt>
                <c:pt idx="2">
                  <c:v>13.112336382964742</c:v>
                </c:pt>
                <c:pt idx="3">
                  <c:v>11.614801579788272</c:v>
                </c:pt>
                <c:pt idx="4">
                  <c:v>14.574567212852049</c:v>
                </c:pt>
                <c:pt idx="5">
                  <c:v>9.4904887197108216</c:v>
                </c:pt>
                <c:pt idx="6">
                  <c:v>3.6513377313581765</c:v>
                </c:pt>
                <c:pt idx="7">
                  <c:v>3.5416042419008549</c:v>
                </c:pt>
                <c:pt idx="8">
                  <c:v>4.7710698251365766</c:v>
                </c:pt>
                <c:pt idx="9">
                  <c:v>2.1097963332656051</c:v>
                </c:pt>
                <c:pt idx="10">
                  <c:v>1.8169706533905312</c:v>
                </c:pt>
                <c:pt idx="11">
                  <c:v>4.5178956568334012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'Steer Basis'!$A$142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'Steer Basis'!$B$142:$M$142</c:f>
              <c:numCache>
                <c:formatCode>0.00</c:formatCode>
                <c:ptCount val="12"/>
                <c:pt idx="0">
                  <c:v>19.135598350122933</c:v>
                </c:pt>
                <c:pt idx="1">
                  <c:v>22.420610783331394</c:v>
                </c:pt>
                <c:pt idx="2">
                  <c:v>25.948120876911837</c:v>
                </c:pt>
                <c:pt idx="3">
                  <c:v>14.185305295974471</c:v>
                </c:pt>
                <c:pt idx="4">
                  <c:v>25.799588762992069</c:v>
                </c:pt>
                <c:pt idx="5">
                  <c:v>19.573515760990524</c:v>
                </c:pt>
                <c:pt idx="6">
                  <c:v>16.279232059484958</c:v>
                </c:pt>
                <c:pt idx="7">
                  <c:v>34.201871267507777</c:v>
                </c:pt>
                <c:pt idx="8">
                  <c:v>19.75552450075973</c:v>
                </c:pt>
                <c:pt idx="9">
                  <c:v>18.600900080488291</c:v>
                </c:pt>
                <c:pt idx="10">
                  <c:v>10.319599226555741</c:v>
                </c:pt>
                <c:pt idx="11">
                  <c:v>24.081241797555073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'Steer Basis'!$A$143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'Steer Basis'!$B$143:$M$143</c:f>
              <c:numCache>
                <c:formatCode>0.00</c:formatCode>
                <c:ptCount val="12"/>
                <c:pt idx="0">
                  <c:v>-1.26210176094032</c:v>
                </c:pt>
                <c:pt idx="1">
                  <c:v>-2.9649441214832848</c:v>
                </c:pt>
                <c:pt idx="2">
                  <c:v>-1.038035173485234</c:v>
                </c:pt>
                <c:pt idx="3">
                  <c:v>5.9929214940202034</c:v>
                </c:pt>
                <c:pt idx="4">
                  <c:v>6.1924606766734911</c:v>
                </c:pt>
                <c:pt idx="5">
                  <c:v>3.3654557511805638</c:v>
                </c:pt>
                <c:pt idx="6">
                  <c:v>-7.0225828932621956</c:v>
                </c:pt>
                <c:pt idx="7">
                  <c:v>-17.498842635084642</c:v>
                </c:pt>
                <c:pt idx="8">
                  <c:v>-6.9378909566536855</c:v>
                </c:pt>
                <c:pt idx="9">
                  <c:v>-10.380348810872793</c:v>
                </c:pt>
                <c:pt idx="10">
                  <c:v>-4.2852526041428716</c:v>
                </c:pt>
                <c:pt idx="11">
                  <c:v>-9.590756274777064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08928"/>
        <c:axId val="196915200"/>
      </c:lineChart>
      <c:catAx>
        <c:axId val="1969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9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91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1800"/>
                  <a:t>Basis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4548346055979644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908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163398692810454E-2"/>
          <c:y val="0.93511450381679384"/>
          <c:w val="0.84967320261437917"/>
          <c:h val="5.34351145038167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Average Monthly Basis, 7 - 8 Cwt Steers, Billings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Plus and Minus 2 Standard Deviations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57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2005 to 2014</a:t>
            </a:r>
            <a:endParaRPr lang="en-US"/>
          </a:p>
        </c:rich>
      </c:tx>
      <c:layout>
        <c:manualLayout>
          <c:xMode val="edge"/>
          <c:yMode val="edge"/>
          <c:x val="0.14471561786484005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23605379200616"/>
          <c:y val="0.20994512895863721"/>
          <c:w val="0.80000127032722046"/>
          <c:h val="0.68140085714645404"/>
        </c:manualLayout>
      </c:layout>
      <c:lineChart>
        <c:grouping val="standard"/>
        <c:varyColors val="0"/>
        <c:ser>
          <c:idx val="0"/>
          <c:order val="0"/>
          <c:tx>
            <c:strRef>
              <c:f>'Steer Basis'!$A$185</c:f>
              <c:strCache>
                <c:ptCount val="1"/>
                <c:pt idx="0">
                  <c:v>Average Basis (2005-2014)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'Steer Basis'!$B$147:$M$147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'Steer Basis'!$B$185:$M$185</c:f>
              <c:numCache>
                <c:formatCode>0.00</c:formatCode>
                <c:ptCount val="12"/>
                <c:pt idx="0">
                  <c:v>-2.1026510232452167</c:v>
                </c:pt>
                <c:pt idx="1">
                  <c:v>-1.3227026330245182</c:v>
                </c:pt>
                <c:pt idx="2">
                  <c:v>0.12163638296473067</c:v>
                </c:pt>
                <c:pt idx="3">
                  <c:v>-0.2873280498413493</c:v>
                </c:pt>
                <c:pt idx="4">
                  <c:v>4.1997672128520502</c:v>
                </c:pt>
                <c:pt idx="5">
                  <c:v>-1.4459927617706556</c:v>
                </c:pt>
                <c:pt idx="6">
                  <c:v>-3.5097564892495936</c:v>
                </c:pt>
                <c:pt idx="7">
                  <c:v>-1.2108957580991444</c:v>
                </c:pt>
                <c:pt idx="8">
                  <c:v>0.13273649180324298</c:v>
                </c:pt>
                <c:pt idx="9">
                  <c:v>-3.1577036667343905</c:v>
                </c:pt>
                <c:pt idx="10">
                  <c:v>-5.9181293466094687</c:v>
                </c:pt>
                <c:pt idx="11">
                  <c:v>-5.5665210098332665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'Steer Basis'!$A$189</c:f>
              <c:strCache>
                <c:ptCount val="1"/>
                <c:pt idx="0">
                  <c:v>Plus 2 STD (2009-2014)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'Steer Basis'!$B$189:$M$189</c:f>
              <c:numCache>
                <c:formatCode>0.00</c:formatCode>
                <c:ptCount val="12"/>
                <c:pt idx="0">
                  <c:v>0.79946108519373427</c:v>
                </c:pt>
                <c:pt idx="1">
                  <c:v>2.2883925140186379</c:v>
                </c:pt>
                <c:pt idx="2">
                  <c:v>9.7986610190316785</c:v>
                </c:pt>
                <c:pt idx="3">
                  <c:v>4.3116540708686397</c:v>
                </c:pt>
                <c:pt idx="4">
                  <c:v>7.7538085340277654</c:v>
                </c:pt>
                <c:pt idx="5">
                  <c:v>6.2409036005397027</c:v>
                </c:pt>
                <c:pt idx="6">
                  <c:v>18.369580327967412</c:v>
                </c:pt>
                <c:pt idx="7">
                  <c:v>10.05017822849795</c:v>
                </c:pt>
                <c:pt idx="8">
                  <c:v>9.8106555585049282</c:v>
                </c:pt>
                <c:pt idx="9">
                  <c:v>3.5122068335545467</c:v>
                </c:pt>
                <c:pt idx="10">
                  <c:v>0.28630222309015263</c:v>
                </c:pt>
                <c:pt idx="11">
                  <c:v>3.79395904352155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'Steer Basis'!$A$190</c:f>
              <c:strCache>
                <c:ptCount val="1"/>
                <c:pt idx="0">
                  <c:v>Minus 2 STD (2009-2014)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'Steer Basis'!$B$190:$M$190</c:f>
              <c:numCache>
                <c:formatCode>0.00</c:formatCode>
                <c:ptCount val="12"/>
                <c:pt idx="0">
                  <c:v>-4.8559644960111239</c:v>
                </c:pt>
                <c:pt idx="1">
                  <c:v>-6.902725852170537</c:v>
                </c:pt>
                <c:pt idx="2">
                  <c:v>-9.3085753156051023</c:v>
                </c:pt>
                <c:pt idx="3">
                  <c:v>-5.2134272808739475</c:v>
                </c:pt>
                <c:pt idx="4">
                  <c:v>-7.509242769553337E-2</c:v>
                </c:pt>
                <c:pt idx="5">
                  <c:v>-10.0179320883686</c:v>
                </c:pt>
                <c:pt idx="6">
                  <c:v>-24.381766462382863</c:v>
                </c:pt>
                <c:pt idx="7">
                  <c:v>-10.170482929408143</c:v>
                </c:pt>
                <c:pt idx="8">
                  <c:v>-8.1863553477322153</c:v>
                </c:pt>
                <c:pt idx="9">
                  <c:v>-8.4516555639390347</c:v>
                </c:pt>
                <c:pt idx="10">
                  <c:v>-10.54528893401061</c:v>
                </c:pt>
                <c:pt idx="11">
                  <c:v>-12.97680685407688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89056"/>
        <c:axId val="196590976"/>
      </c:lineChart>
      <c:catAx>
        <c:axId val="1965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5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9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Basis</a:t>
                </a:r>
              </a:p>
            </c:rich>
          </c:tx>
          <c:layout>
            <c:manualLayout>
              <c:xMode val="edge"/>
              <c:yMode val="edge"/>
              <c:x val="2.6016260162601626E-2"/>
              <c:y val="0.51381312142612012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589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42276422764227E-2"/>
          <c:y val="0.93738489871086561"/>
          <c:w val="0.84552845528455289"/>
          <c:h val="5.156537753222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6</xdr:row>
      <xdr:rowOff>28575</xdr:rowOff>
    </xdr:from>
    <xdr:to>
      <xdr:col>26</xdr:col>
      <xdr:colOff>518584</xdr:colOff>
      <xdr:row>27</xdr:row>
      <xdr:rowOff>19050</xdr:rowOff>
    </xdr:to>
    <xdr:graphicFrame macro="">
      <xdr:nvGraphicFramePr>
        <xdr:cNvPr id="11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44</xdr:row>
      <xdr:rowOff>0</xdr:rowOff>
    </xdr:from>
    <xdr:to>
      <xdr:col>26</xdr:col>
      <xdr:colOff>518584</xdr:colOff>
      <xdr:row>62</xdr:row>
      <xdr:rowOff>123825</xdr:rowOff>
    </xdr:to>
    <xdr:graphicFrame macro="">
      <xdr:nvGraphicFramePr>
        <xdr:cNvPr id="11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257174</xdr:colOff>
      <xdr:row>156</xdr:row>
      <xdr:rowOff>142875</xdr:rowOff>
    </xdr:from>
    <xdr:to>
      <xdr:col>31</xdr:col>
      <xdr:colOff>304799</xdr:colOff>
      <xdr:row>179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183</xdr:row>
      <xdr:rowOff>0</xdr:rowOff>
    </xdr:from>
    <xdr:to>
      <xdr:col>32</xdr:col>
      <xdr:colOff>47625</xdr:colOff>
      <xdr:row>206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304799</xdr:colOff>
      <xdr:row>156</xdr:row>
      <xdr:rowOff>195261</xdr:rowOff>
    </xdr:from>
    <xdr:to>
      <xdr:col>44</xdr:col>
      <xdr:colOff>85724</xdr:colOff>
      <xdr:row>179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247650</xdr:colOff>
      <xdr:row>169</xdr:row>
      <xdr:rowOff>104775</xdr:rowOff>
    </xdr:from>
    <xdr:to>
      <xdr:col>22</xdr:col>
      <xdr:colOff>247650</xdr:colOff>
      <xdr:row>172</xdr:row>
      <xdr:rowOff>19050</xdr:rowOff>
    </xdr:to>
    <xdr:cxnSp macro="">
      <xdr:nvCxnSpPr>
        <xdr:cNvPr id="5" name="Straight Connector 4"/>
        <xdr:cNvCxnSpPr/>
      </xdr:nvCxnSpPr>
      <xdr:spPr bwMode="auto">
        <a:xfrm>
          <a:off x="12534900" y="34061400"/>
          <a:ext cx="1066800" cy="504825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333375</xdr:colOff>
      <xdr:row>166</xdr:row>
      <xdr:rowOff>19050</xdr:rowOff>
    </xdr:from>
    <xdr:to>
      <xdr:col>28</xdr:col>
      <xdr:colOff>133350</xdr:colOff>
      <xdr:row>168</xdr:row>
      <xdr:rowOff>95250</xdr:rowOff>
    </xdr:to>
    <xdr:cxnSp macro="">
      <xdr:nvCxnSpPr>
        <xdr:cNvPr id="10" name="Straight Connector 9"/>
        <xdr:cNvCxnSpPr/>
      </xdr:nvCxnSpPr>
      <xdr:spPr bwMode="auto">
        <a:xfrm>
          <a:off x="15821025" y="33375600"/>
          <a:ext cx="866775" cy="476250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25</xdr:col>
      <xdr:colOff>47625</xdr:colOff>
      <xdr:row>167</xdr:row>
      <xdr:rowOff>142875</xdr:rowOff>
    </xdr:from>
    <xdr:to>
      <xdr:col>26</xdr:col>
      <xdr:colOff>276225</xdr:colOff>
      <xdr:row>169</xdr:row>
      <xdr:rowOff>0</xdr:rowOff>
    </xdr:to>
    <xdr:cxnSp macro="">
      <xdr:nvCxnSpPr>
        <xdr:cNvPr id="11" name="Straight Connector 10"/>
        <xdr:cNvCxnSpPr/>
      </xdr:nvCxnSpPr>
      <xdr:spPr bwMode="auto">
        <a:xfrm>
          <a:off x="15001875" y="33699450"/>
          <a:ext cx="762000" cy="257175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266700</xdr:colOff>
      <xdr:row>168</xdr:row>
      <xdr:rowOff>180975</xdr:rowOff>
    </xdr:from>
    <xdr:to>
      <xdr:col>25</xdr:col>
      <xdr:colOff>28575</xdr:colOff>
      <xdr:row>170</xdr:row>
      <xdr:rowOff>28575</xdr:rowOff>
    </xdr:to>
    <xdr:cxnSp macro="">
      <xdr:nvCxnSpPr>
        <xdr:cNvPr id="12" name="Straight Connector 11"/>
        <xdr:cNvCxnSpPr/>
      </xdr:nvCxnSpPr>
      <xdr:spPr bwMode="auto">
        <a:xfrm>
          <a:off x="14154150" y="33937575"/>
          <a:ext cx="828675" cy="238125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76200</xdr:colOff>
      <xdr:row>169</xdr:row>
      <xdr:rowOff>161925</xdr:rowOff>
    </xdr:from>
    <xdr:to>
      <xdr:col>23</xdr:col>
      <xdr:colOff>342900</xdr:colOff>
      <xdr:row>171</xdr:row>
      <xdr:rowOff>123825</xdr:rowOff>
    </xdr:to>
    <xdr:cxnSp macro="">
      <xdr:nvCxnSpPr>
        <xdr:cNvPr id="13" name="Straight Connector 12"/>
        <xdr:cNvCxnSpPr/>
      </xdr:nvCxnSpPr>
      <xdr:spPr bwMode="auto">
        <a:xfrm>
          <a:off x="13430250" y="34118550"/>
          <a:ext cx="800100" cy="352425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21</xdr:col>
      <xdr:colOff>304800</xdr:colOff>
      <xdr:row>169</xdr:row>
      <xdr:rowOff>85725</xdr:rowOff>
    </xdr:from>
    <xdr:to>
      <xdr:col>22</xdr:col>
      <xdr:colOff>523875</xdr:colOff>
      <xdr:row>171</xdr:row>
      <xdr:rowOff>142875</xdr:rowOff>
    </xdr:to>
    <xdr:cxnSp macro="">
      <xdr:nvCxnSpPr>
        <xdr:cNvPr id="20" name="Straight Connector 19"/>
        <xdr:cNvCxnSpPr/>
      </xdr:nvCxnSpPr>
      <xdr:spPr bwMode="auto">
        <a:xfrm flipV="1">
          <a:off x="13125450" y="34042350"/>
          <a:ext cx="752475" cy="447675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76200</xdr:colOff>
      <xdr:row>168</xdr:row>
      <xdr:rowOff>142876</xdr:rowOff>
    </xdr:from>
    <xdr:to>
      <xdr:col>24</xdr:col>
      <xdr:colOff>304800</xdr:colOff>
      <xdr:row>171</xdr:row>
      <xdr:rowOff>104775</xdr:rowOff>
    </xdr:to>
    <xdr:cxnSp macro="">
      <xdr:nvCxnSpPr>
        <xdr:cNvPr id="23" name="Straight Connector 22"/>
        <xdr:cNvCxnSpPr/>
      </xdr:nvCxnSpPr>
      <xdr:spPr bwMode="auto">
        <a:xfrm flipV="1">
          <a:off x="13963650" y="33899476"/>
          <a:ext cx="762000" cy="552449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371475</xdr:colOff>
      <xdr:row>167</xdr:row>
      <xdr:rowOff>66676</xdr:rowOff>
    </xdr:from>
    <xdr:to>
      <xdr:col>26</xdr:col>
      <xdr:colOff>0</xdr:colOff>
      <xdr:row>170</xdr:row>
      <xdr:rowOff>85725</xdr:rowOff>
    </xdr:to>
    <xdr:cxnSp macro="">
      <xdr:nvCxnSpPr>
        <xdr:cNvPr id="24" name="Straight Connector 23"/>
        <xdr:cNvCxnSpPr/>
      </xdr:nvCxnSpPr>
      <xdr:spPr bwMode="auto">
        <a:xfrm flipV="1">
          <a:off x="14792325" y="33623251"/>
          <a:ext cx="695325" cy="609599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9525</xdr:colOff>
      <xdr:row>166</xdr:row>
      <xdr:rowOff>76201</xdr:rowOff>
    </xdr:from>
    <xdr:to>
      <xdr:col>27</xdr:col>
      <xdr:colOff>114300</xdr:colOff>
      <xdr:row>169</xdr:row>
      <xdr:rowOff>47625</xdr:rowOff>
    </xdr:to>
    <xdr:cxnSp macro="">
      <xdr:nvCxnSpPr>
        <xdr:cNvPr id="25" name="Straight Connector 24"/>
        <xdr:cNvCxnSpPr/>
      </xdr:nvCxnSpPr>
      <xdr:spPr bwMode="auto">
        <a:xfrm flipV="1">
          <a:off x="15497175" y="33432751"/>
          <a:ext cx="638175" cy="571499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28</xdr:col>
      <xdr:colOff>361950</xdr:colOff>
      <xdr:row>161</xdr:row>
      <xdr:rowOff>95250</xdr:rowOff>
    </xdr:from>
    <xdr:to>
      <xdr:col>31</xdr:col>
      <xdr:colOff>123825</xdr:colOff>
      <xdr:row>168</xdr:row>
      <xdr:rowOff>114301</xdr:rowOff>
    </xdr:to>
    <xdr:cxnSp macro="">
      <xdr:nvCxnSpPr>
        <xdr:cNvPr id="26" name="Straight Connector 25"/>
        <xdr:cNvCxnSpPr/>
      </xdr:nvCxnSpPr>
      <xdr:spPr bwMode="auto">
        <a:xfrm flipV="1">
          <a:off x="16916400" y="32451675"/>
          <a:ext cx="1362075" cy="1419226"/>
        </a:xfrm>
        <a:prstGeom prst="line">
          <a:avLst/>
        </a:prstGeom>
        <a:solidFill>
          <a:srgbClr val="FFFFFF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22</xdr:col>
      <xdr:colOff>285750</xdr:colOff>
      <xdr:row>161</xdr:row>
      <xdr:rowOff>76200</xdr:rowOff>
    </xdr:from>
    <xdr:ext cx="517834" cy="468013"/>
    <xdr:sp macro="" textlink="">
      <xdr:nvSpPr>
        <xdr:cNvPr id="1154" name="TextBox 1153"/>
        <xdr:cNvSpPr txBox="1"/>
      </xdr:nvSpPr>
      <xdr:spPr>
        <a:xfrm>
          <a:off x="13639800" y="32432625"/>
          <a:ext cx="51783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/>
            <a:t>SH</a:t>
          </a:r>
        </a:p>
      </xdr:txBody>
    </xdr:sp>
    <xdr:clientData/>
  </xdr:oneCellAnchor>
  <xdr:oneCellAnchor>
    <xdr:from>
      <xdr:col>26</xdr:col>
      <xdr:colOff>438150</xdr:colOff>
      <xdr:row>172</xdr:row>
      <xdr:rowOff>161925</xdr:rowOff>
    </xdr:from>
    <xdr:ext cx="455446" cy="468013"/>
    <xdr:sp macro="" textlink="">
      <xdr:nvSpPr>
        <xdr:cNvPr id="37" name="TextBox 36"/>
        <xdr:cNvSpPr txBox="1"/>
      </xdr:nvSpPr>
      <xdr:spPr>
        <a:xfrm>
          <a:off x="15925800" y="34709100"/>
          <a:ext cx="455446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/>
            <a:t>SL</a:t>
          </a:r>
        </a:p>
      </xdr:txBody>
    </xdr:sp>
    <xdr:clientData/>
  </xdr:oneCellAnchor>
  <xdr:twoCellAnchor>
    <xdr:from>
      <xdr:col>20</xdr:col>
      <xdr:colOff>409575</xdr:colOff>
      <xdr:row>163</xdr:row>
      <xdr:rowOff>57150</xdr:rowOff>
    </xdr:from>
    <xdr:to>
      <xdr:col>22</xdr:col>
      <xdr:colOff>409575</xdr:colOff>
      <xdr:row>169</xdr:row>
      <xdr:rowOff>57150</xdr:rowOff>
    </xdr:to>
    <xdr:cxnSp macro="">
      <xdr:nvCxnSpPr>
        <xdr:cNvPr id="1156" name="Straight Arrow Connector 1155"/>
        <xdr:cNvCxnSpPr/>
      </xdr:nvCxnSpPr>
      <xdr:spPr bwMode="auto">
        <a:xfrm flipH="1">
          <a:off x="12696825" y="32813625"/>
          <a:ext cx="1066800" cy="1200150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22</xdr:col>
      <xdr:colOff>152400</xdr:colOff>
      <xdr:row>163</xdr:row>
      <xdr:rowOff>144163</xdr:rowOff>
    </xdr:from>
    <xdr:to>
      <xdr:col>23</xdr:col>
      <xdr:colOff>11267</xdr:colOff>
      <xdr:row>170</xdr:row>
      <xdr:rowOff>38100</xdr:rowOff>
    </xdr:to>
    <xdr:cxnSp macro="">
      <xdr:nvCxnSpPr>
        <xdr:cNvPr id="40" name="Straight Arrow Connector 39"/>
        <xdr:cNvCxnSpPr>
          <a:stCxn id="1154" idx="2"/>
        </xdr:cNvCxnSpPr>
      </xdr:nvCxnSpPr>
      <xdr:spPr bwMode="auto">
        <a:xfrm flipH="1">
          <a:off x="13506450" y="32900638"/>
          <a:ext cx="392267" cy="1284587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104775</xdr:colOff>
      <xdr:row>163</xdr:row>
      <xdr:rowOff>76200</xdr:rowOff>
    </xdr:from>
    <xdr:to>
      <xdr:col>25</xdr:col>
      <xdr:colOff>323850</xdr:colOff>
      <xdr:row>168</xdr:row>
      <xdr:rowOff>57150</xdr:rowOff>
    </xdr:to>
    <xdr:cxnSp macro="">
      <xdr:nvCxnSpPr>
        <xdr:cNvPr id="41" name="Straight Arrow Connector 40"/>
        <xdr:cNvCxnSpPr/>
      </xdr:nvCxnSpPr>
      <xdr:spPr bwMode="auto">
        <a:xfrm>
          <a:off x="13992225" y="32832675"/>
          <a:ext cx="1285875" cy="981075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23</xdr:col>
      <xdr:colOff>270184</xdr:colOff>
      <xdr:row>162</xdr:row>
      <xdr:rowOff>110182</xdr:rowOff>
    </xdr:from>
    <xdr:to>
      <xdr:col>26</xdr:col>
      <xdr:colOff>523875</xdr:colOff>
      <xdr:row>166</xdr:row>
      <xdr:rowOff>114300</xdr:rowOff>
    </xdr:to>
    <xdr:cxnSp macro="">
      <xdr:nvCxnSpPr>
        <xdr:cNvPr id="42" name="Straight Arrow Connector 41"/>
        <xdr:cNvCxnSpPr>
          <a:stCxn id="1154" idx="3"/>
        </xdr:cNvCxnSpPr>
      </xdr:nvCxnSpPr>
      <xdr:spPr bwMode="auto">
        <a:xfrm>
          <a:off x="14157634" y="32666632"/>
          <a:ext cx="1853891" cy="804218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00B05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22</xdr:col>
      <xdr:colOff>47625</xdr:colOff>
      <xdr:row>171</xdr:row>
      <xdr:rowOff>66675</xdr:rowOff>
    </xdr:from>
    <xdr:to>
      <xdr:col>26</xdr:col>
      <xdr:colOff>438150</xdr:colOff>
      <xdr:row>173</xdr:row>
      <xdr:rowOff>195907</xdr:rowOff>
    </xdr:to>
    <xdr:cxnSp macro="">
      <xdr:nvCxnSpPr>
        <xdr:cNvPr id="48" name="Straight Arrow Connector 47"/>
        <xdr:cNvCxnSpPr>
          <a:stCxn id="37" idx="1"/>
        </xdr:cNvCxnSpPr>
      </xdr:nvCxnSpPr>
      <xdr:spPr bwMode="auto">
        <a:xfrm flipH="1" flipV="1">
          <a:off x="13401675" y="34413825"/>
          <a:ext cx="2524125" cy="529282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C00000"/>
          </a:solidFill>
          <a:prstDash val="dash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24</xdr:col>
      <xdr:colOff>485775</xdr:colOff>
      <xdr:row>170</xdr:row>
      <xdr:rowOff>38100</xdr:rowOff>
    </xdr:from>
    <xdr:to>
      <xdr:col>26</xdr:col>
      <xdr:colOff>371476</xdr:colOff>
      <xdr:row>173</xdr:row>
      <xdr:rowOff>157807</xdr:rowOff>
    </xdr:to>
    <xdr:cxnSp macro="">
      <xdr:nvCxnSpPr>
        <xdr:cNvPr id="51" name="Straight Arrow Connector 50"/>
        <xdr:cNvCxnSpPr/>
      </xdr:nvCxnSpPr>
      <xdr:spPr bwMode="auto">
        <a:xfrm flipH="1" flipV="1">
          <a:off x="14906625" y="34185225"/>
          <a:ext cx="952501" cy="719782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C00000"/>
          </a:solidFill>
          <a:prstDash val="dash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26</xdr:col>
      <xdr:colOff>438150</xdr:colOff>
      <xdr:row>168</xdr:row>
      <xdr:rowOff>161925</xdr:rowOff>
    </xdr:from>
    <xdr:to>
      <xdr:col>27</xdr:col>
      <xdr:colOff>342901</xdr:colOff>
      <xdr:row>173</xdr:row>
      <xdr:rowOff>195907</xdr:rowOff>
    </xdr:to>
    <xdr:cxnSp macro="">
      <xdr:nvCxnSpPr>
        <xdr:cNvPr id="52" name="Straight Arrow Connector 51"/>
        <xdr:cNvCxnSpPr>
          <a:stCxn id="37" idx="1"/>
        </xdr:cNvCxnSpPr>
      </xdr:nvCxnSpPr>
      <xdr:spPr bwMode="auto">
        <a:xfrm flipV="1">
          <a:off x="15925800" y="33918525"/>
          <a:ext cx="438151" cy="1024582"/>
        </a:xfrm>
        <a:prstGeom prst="straightConnector1">
          <a:avLst/>
        </a:prstGeom>
        <a:solidFill>
          <a:srgbClr val="FFFFFF"/>
        </a:solidFill>
        <a:ln w="31750" cap="flat" cmpd="sng" algn="ctr">
          <a:solidFill>
            <a:srgbClr val="C00000"/>
          </a:solidFill>
          <a:prstDash val="dash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6</xdr:row>
      <xdr:rowOff>0</xdr:rowOff>
    </xdr:from>
    <xdr:to>
      <xdr:col>27</xdr:col>
      <xdr:colOff>517071</xdr:colOff>
      <xdr:row>30</xdr:row>
      <xdr:rowOff>190500</xdr:rowOff>
    </xdr:to>
    <xdr:graphicFrame macro="">
      <xdr:nvGraphicFramePr>
        <xdr:cNvPr id="2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104775</xdr:colOff>
      <xdr:row>54</xdr:row>
      <xdr:rowOff>180975</xdr:rowOff>
    </xdr:from>
    <xdr:to>
      <xdr:col>27</xdr:col>
      <xdr:colOff>503464</xdr:colOff>
      <xdr:row>79</xdr:row>
      <xdr:rowOff>171450</xdr:rowOff>
    </xdr:to>
    <xdr:graphicFrame macro="">
      <xdr:nvGraphicFramePr>
        <xdr:cNvPr id="23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123824</xdr:colOff>
      <xdr:row>100</xdr:row>
      <xdr:rowOff>104775</xdr:rowOff>
    </xdr:from>
    <xdr:to>
      <xdr:col>27</xdr:col>
      <xdr:colOff>489856</xdr:colOff>
      <xdr:row>125</xdr:row>
      <xdr:rowOff>85725</xdr:rowOff>
    </xdr:to>
    <xdr:graphicFrame macro="">
      <xdr:nvGraphicFramePr>
        <xdr:cNvPr id="2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352425</xdr:colOff>
      <xdr:row>146</xdr:row>
      <xdr:rowOff>114300</xdr:rowOff>
    </xdr:from>
    <xdr:to>
      <xdr:col>27</xdr:col>
      <xdr:colOff>517071</xdr:colOff>
      <xdr:row>172</xdr:row>
      <xdr:rowOff>66675</xdr:rowOff>
    </xdr:to>
    <xdr:graphicFrame macro="">
      <xdr:nvGraphicFramePr>
        <xdr:cNvPr id="2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522514</xdr:colOff>
      <xdr:row>184</xdr:row>
      <xdr:rowOff>115661</xdr:rowOff>
    </xdr:from>
    <xdr:to>
      <xdr:col>28</xdr:col>
      <xdr:colOff>108856</xdr:colOff>
      <xdr:row>216</xdr:row>
      <xdr:rowOff>153761</xdr:rowOff>
    </xdr:to>
    <xdr:graphicFrame macro="">
      <xdr:nvGraphicFramePr>
        <xdr:cNvPr id="23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402165</xdr:colOff>
      <xdr:row>54</xdr:row>
      <xdr:rowOff>136523</xdr:rowOff>
    </xdr:from>
    <xdr:to>
      <xdr:col>44</xdr:col>
      <xdr:colOff>518582</xdr:colOff>
      <xdr:row>76</xdr:row>
      <xdr:rowOff>179916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35719</xdr:colOff>
      <xdr:row>5</xdr:row>
      <xdr:rowOff>211930</xdr:rowOff>
    </xdr:from>
    <xdr:to>
      <xdr:col>27</xdr:col>
      <xdr:colOff>443933</xdr:colOff>
      <xdr:row>31</xdr:row>
      <xdr:rowOff>102393</xdr:rowOff>
    </xdr:to>
    <xdr:graphicFrame macro="">
      <xdr:nvGraphicFramePr>
        <xdr:cNvPr id="3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219074</xdr:colOff>
      <xdr:row>52</xdr:row>
      <xdr:rowOff>76200</xdr:rowOff>
    </xdr:from>
    <xdr:to>
      <xdr:col>27</xdr:col>
      <xdr:colOff>503463</xdr:colOff>
      <xdr:row>78</xdr:row>
      <xdr:rowOff>76200</xdr:rowOff>
    </xdr:to>
    <xdr:graphicFrame macro="">
      <xdr:nvGraphicFramePr>
        <xdr:cNvPr id="32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400050</xdr:colOff>
      <xdr:row>100</xdr:row>
      <xdr:rowOff>9525</xdr:rowOff>
    </xdr:from>
    <xdr:to>
      <xdr:col>28</xdr:col>
      <xdr:colOff>192200</xdr:colOff>
      <xdr:row>126</xdr:row>
      <xdr:rowOff>40481</xdr:rowOff>
    </xdr:to>
    <xdr:graphicFrame macro="">
      <xdr:nvGraphicFramePr>
        <xdr:cNvPr id="32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135</xdr:row>
      <xdr:rowOff>0</xdr:rowOff>
    </xdr:from>
    <xdr:to>
      <xdr:col>28</xdr:col>
      <xdr:colOff>325550</xdr:colOff>
      <xdr:row>162</xdr:row>
      <xdr:rowOff>69056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35</xdr:col>
      <xdr:colOff>28575</xdr:colOff>
      <xdr:row>32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/>
  <sheetData>
    <row r="1" spans="1:2">
      <c r="A1" t="s">
        <v>16</v>
      </c>
      <c r="B1">
        <v>4</v>
      </c>
    </row>
    <row r="2" spans="1:2">
      <c r="A2" t="e">
        <f ca="1">_xll.FitLink('Cash-Futures'!$K$82:$K$103,31095,64308,1)</f>
        <v>#NAME?</v>
      </c>
    </row>
    <row r="3" spans="1:2">
      <c r="A3" t="e">
        <f ca="1">_xll.FitLink('Cash-Futures'!$L$82:$L$103,31095,5804,1)</f>
        <v>#NAME?</v>
      </c>
    </row>
    <row r="4" spans="1:2">
      <c r="A4" t="e">
        <f ca="1">_xll.FitLink('Cash-Futures'!$K$129:$K$150,47058,90289,1)</f>
        <v>#NAME?</v>
      </c>
    </row>
    <row r="5" spans="1:2">
      <c r="A5" t="e">
        <f ca="1">_xll.FitLink('Cash-Futures'!$K$176:$K$197,47058,26124,1)</f>
        <v>#NAME?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workbookViewId="0">
      <selection activeCell="A4" sqref="A4"/>
    </sheetView>
  </sheetViews>
  <sheetFormatPr defaultRowHeight="12.75"/>
  <cols>
    <col min="1" max="16384" width="9.33203125" style="19"/>
  </cols>
  <sheetData>
    <row r="1" spans="1:47" ht="18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 ht="18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ht="18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7" ht="18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</row>
    <row r="5" spans="1:47" ht="18.75">
      <c r="A5" s="50"/>
      <c r="B5" s="51" t="s">
        <v>63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</row>
    <row r="6" spans="1:47" ht="18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18.75">
      <c r="A7" s="50"/>
      <c r="B7" s="50" t="s">
        <v>43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ht="18.75">
      <c r="A8" s="50"/>
      <c r="B8" s="50" t="s">
        <v>64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</row>
    <row r="9" spans="1:47" ht="18.75">
      <c r="A9" s="50"/>
      <c r="B9" s="50"/>
      <c r="C9" s="50" t="s">
        <v>45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</row>
    <row r="10" spans="1:47" ht="18.75">
      <c r="A10" s="50"/>
      <c r="B10" s="50" t="s">
        <v>32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</row>
    <row r="11" spans="1:47" ht="18.75">
      <c r="A11" s="50"/>
      <c r="B11" s="50" t="s">
        <v>38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</row>
    <row r="12" spans="1:47" ht="18.75">
      <c r="A12" s="50"/>
      <c r="B12" s="50"/>
      <c r="C12" s="50" t="s">
        <v>33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</row>
    <row r="13" spans="1:47" ht="18.75">
      <c r="A13" s="50"/>
      <c r="B13" s="50"/>
      <c r="C13" s="50" t="s">
        <v>34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</row>
    <row r="14" spans="1:47" ht="18.75">
      <c r="A14" s="50"/>
      <c r="B14" s="50"/>
      <c r="C14" s="50" t="s">
        <v>37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</row>
    <row r="15" spans="1:47" ht="18.75">
      <c r="A15" s="50"/>
      <c r="B15" s="50"/>
      <c r="C15" s="50" t="s">
        <v>65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</row>
    <row r="16" spans="1:47" ht="18.75">
      <c r="A16" s="50"/>
      <c r="B16" s="50"/>
      <c r="C16" s="50"/>
      <c r="D16" s="50" t="s">
        <v>35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</row>
    <row r="17" spans="1:47" ht="18.75">
      <c r="A17" s="50"/>
      <c r="B17" s="50"/>
      <c r="C17" s="50"/>
      <c r="D17" s="50" t="s">
        <v>36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</row>
    <row r="18" spans="1:47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</row>
    <row r="19" spans="1:47" ht="18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</row>
    <row r="20" spans="1:47" ht="18.75">
      <c r="A20" s="50"/>
      <c r="B20" s="51" t="s">
        <v>41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</row>
    <row r="21" spans="1:47" ht="18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</row>
    <row r="22" spans="1:47" ht="18.75">
      <c r="A22" s="50"/>
      <c r="B22" s="50" t="s">
        <v>42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</row>
    <row r="23" spans="1:47" ht="18.75">
      <c r="A23" s="50"/>
      <c r="B23" s="50" t="s">
        <v>64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</row>
    <row r="24" spans="1:47" ht="18.75">
      <c r="A24" s="50"/>
      <c r="B24" s="50"/>
      <c r="C24" s="50" t="s">
        <v>44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</row>
    <row r="25" spans="1:47" ht="18.75">
      <c r="A25" s="50"/>
      <c r="B25" s="50" t="s">
        <v>46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</row>
    <row r="26" spans="1:47" ht="18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</row>
    <row r="27" spans="1:47" ht="18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</row>
    <row r="28" spans="1:47" ht="18.75">
      <c r="A28" s="50"/>
      <c r="B28" s="51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spans="1:47" ht="18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</row>
    <row r="30" spans="1:47" ht="18.75">
      <c r="A30" s="50"/>
      <c r="B30" s="50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</row>
    <row r="31" spans="1:47" ht="18.75">
      <c r="A31" s="50"/>
      <c r="B31" s="50" t="s">
        <v>50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ht="18.75">
      <c r="A32" s="50"/>
      <c r="B32" s="50"/>
      <c r="C32" s="50" t="s">
        <v>51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</row>
    <row r="33" spans="1:47" ht="18.75">
      <c r="A33" s="50"/>
      <c r="B33" s="50"/>
      <c r="C33" s="50" t="s">
        <v>52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ht="18.75">
      <c r="A34" s="50"/>
      <c r="B34" s="50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</row>
    <row r="35" spans="1:47" ht="18.75">
      <c r="A35" s="50"/>
      <c r="B35" s="50"/>
      <c r="C35" s="50" t="s">
        <v>54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spans="1:47" ht="18.75">
      <c r="A36" s="50"/>
      <c r="B36" s="50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</row>
    <row r="37" spans="1:47" ht="18.75">
      <c r="A37" s="50"/>
      <c r="B37" s="50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spans="1:47" ht="18.75">
      <c r="A38" s="50"/>
      <c r="B38" s="50" t="s">
        <v>57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</row>
    <row r="39" spans="1:47" ht="18.75">
      <c r="A39" s="50"/>
      <c r="B39" s="50"/>
      <c r="C39" s="50" t="s">
        <v>58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1:47" ht="18.75">
      <c r="A40" s="50"/>
      <c r="B40" s="50"/>
      <c r="C40" s="50"/>
      <c r="D40" s="50" t="s">
        <v>59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spans="1:47" ht="18.75">
      <c r="A41" s="50"/>
      <c r="B41" s="50"/>
      <c r="C41" s="50"/>
      <c r="D41" s="50" t="s">
        <v>60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1:47" ht="18.75">
      <c r="A42" s="50"/>
      <c r="B42" s="50"/>
      <c r="C42" s="50"/>
      <c r="D42" s="50" t="s">
        <v>61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</row>
    <row r="43" spans="1:47" ht="18.75">
      <c r="A43" s="50"/>
      <c r="B43" s="50" t="s">
        <v>62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</row>
    <row r="44" spans="1:47" ht="19.5">
      <c r="A44" s="50"/>
      <c r="B44" s="50"/>
      <c r="C44" s="50"/>
      <c r="D44" s="50" t="s">
        <v>66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</row>
    <row r="45" spans="1:47" ht="18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</row>
    <row r="46" spans="1:47" ht="18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</row>
    <row r="47" spans="1:47" ht="18.75">
      <c r="A47" s="50"/>
      <c r="B47" s="51" t="s">
        <v>71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</row>
    <row r="48" spans="1:47" ht="18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</row>
    <row r="49" spans="1:47" ht="18.75">
      <c r="A49" s="50"/>
      <c r="B49" s="50"/>
      <c r="C49" s="50" t="s">
        <v>72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</row>
    <row r="50" spans="1:47" ht="18.75">
      <c r="A50" s="50"/>
      <c r="B50" s="50"/>
      <c r="C50" s="50" t="s">
        <v>73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</row>
    <row r="51" spans="1:47" ht="18.75">
      <c r="A51" s="50"/>
      <c r="B51" s="50"/>
      <c r="C51" s="50" t="s">
        <v>67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</row>
    <row r="52" spans="1:47" ht="18.75">
      <c r="A52" s="50"/>
      <c r="B52" s="50"/>
      <c r="C52" s="50" t="s">
        <v>68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</row>
    <row r="53" spans="1:47" ht="18.75">
      <c r="A53" s="50"/>
      <c r="B53" s="50"/>
      <c r="C53" s="50"/>
      <c r="D53" s="50" t="s">
        <v>69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</row>
    <row r="54" spans="1:47" ht="18.75">
      <c r="A54" s="50"/>
      <c r="B54" s="50"/>
      <c r="C54" s="50" t="s">
        <v>70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</row>
    <row r="55" spans="1:47" ht="18.75">
      <c r="A55" s="50"/>
      <c r="B55" s="50"/>
      <c r="C55" s="50" t="s">
        <v>74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</row>
    <row r="56" spans="1:47" ht="18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</row>
    <row r="57" spans="1:47" ht="18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</row>
    <row r="58" spans="1:47" ht="18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</row>
    <row r="59" spans="1:47" ht="18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</row>
    <row r="60" spans="1:47" ht="18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</row>
    <row r="61" spans="1:47" ht="18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</row>
    <row r="62" spans="1:47" ht="18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</row>
    <row r="63" spans="1:47" ht="18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</row>
    <row r="64" spans="1:47" ht="18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</row>
    <row r="65" spans="1:47" ht="18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</row>
    <row r="66" spans="1:47" ht="18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</row>
    <row r="67" spans="1:47" ht="18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</row>
    <row r="68" spans="1:47" ht="18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</row>
    <row r="69" spans="1:47" ht="18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</row>
    <row r="70" spans="1:47" ht="18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</row>
    <row r="71" spans="1:47" ht="18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</row>
    <row r="72" spans="1:47" ht="18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</row>
    <row r="73" spans="1:47" ht="18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</row>
    <row r="74" spans="1:47" ht="18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</row>
    <row r="75" spans="1:47" ht="18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</row>
    <row r="76" spans="1:47" ht="18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</row>
    <row r="77" spans="1:47" ht="18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</row>
    <row r="78" spans="1:47" ht="18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</row>
    <row r="79" spans="1:47" ht="18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</row>
    <row r="80" spans="1:47" ht="18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</row>
    <row r="81" spans="1:47" ht="18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</row>
    <row r="82" spans="1:47" ht="18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</row>
    <row r="83" spans="1:47" ht="18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</row>
    <row r="84" spans="1:47" ht="18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</row>
    <row r="85" spans="1:47" ht="18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</row>
    <row r="86" spans="1:47" ht="18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</row>
    <row r="87" spans="1:47" ht="18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</row>
    <row r="88" spans="1:47" ht="18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</row>
    <row r="89" spans="1:47" ht="18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</row>
    <row r="90" spans="1:47" ht="18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</row>
    <row r="91" spans="1:47" ht="18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</row>
    <row r="92" spans="1:47" ht="18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</row>
    <row r="93" spans="1:47" ht="18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</row>
    <row r="94" spans="1:47" ht="18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</row>
    <row r="95" spans="1:47" ht="18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</row>
    <row r="96" spans="1:47" ht="18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</row>
    <row r="97" spans="1:47" ht="18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ht="18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</row>
    <row r="99" spans="1:47" ht="18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</row>
    <row r="100" spans="1:47" ht="18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</row>
    <row r="101" spans="1:47" ht="18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</row>
    <row r="102" spans="1:47" ht="18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</row>
    <row r="103" spans="1:47" ht="18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</row>
    <row r="104" spans="1:47" ht="18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</row>
    <row r="105" spans="1:47" ht="18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</row>
    <row r="106" spans="1:47" ht="18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</row>
    <row r="107" spans="1:47" ht="18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</row>
    <row r="108" spans="1:47" ht="18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</row>
    <row r="109" spans="1:47" ht="18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</row>
    <row r="110" spans="1:47" ht="18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</row>
    <row r="111" spans="1:47" ht="18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</row>
    <row r="112" spans="1:47" ht="18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</row>
    <row r="113" spans="1:47" ht="18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</row>
    <row r="114" spans="1:47" ht="18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</row>
    <row r="115" spans="1:47" ht="18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</row>
    <row r="116" spans="1:47" ht="18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</row>
    <row r="117" spans="1:47" ht="18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</row>
    <row r="118" spans="1:47" ht="18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</row>
    <row r="119" spans="1:47" ht="18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</row>
    <row r="120" spans="1:47" ht="18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</row>
    <row r="121" spans="1:47" ht="18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</row>
    <row r="122" spans="1:47" ht="18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</row>
    <row r="123" spans="1:47" ht="18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</row>
    <row r="124" spans="1:47" ht="18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</row>
    <row r="125" spans="1:47" ht="18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</row>
    <row r="126" spans="1:47" ht="18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</row>
    <row r="127" spans="1:47" ht="18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</row>
    <row r="128" spans="1:47" ht="18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</row>
    <row r="129" spans="1:47" ht="18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</row>
    <row r="130" spans="1:47" ht="18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</row>
    <row r="131" spans="1:47" ht="18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</row>
    <row r="132" spans="1:47" ht="18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</row>
    <row r="133" spans="1:47" ht="18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</row>
    <row r="134" spans="1:47" ht="18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</row>
    <row r="135" spans="1:47" ht="18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</row>
    <row r="136" spans="1:47" ht="18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</row>
    <row r="137" spans="1:47" ht="18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</row>
    <row r="138" spans="1:47" ht="18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</row>
    <row r="139" spans="1:47" ht="18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</row>
    <row r="140" spans="1:47" ht="18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</row>
    <row r="141" spans="1:47" ht="18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</row>
    <row r="142" spans="1:47" ht="18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</row>
    <row r="143" spans="1:47" ht="18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</row>
    <row r="144" spans="1:47" ht="18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04"/>
  <sheetViews>
    <sheetView showGridLines="0" tabSelected="1" topLeftCell="A57" zoomScaleNormal="100" workbookViewId="0">
      <selection activeCell="A125" sqref="A125"/>
    </sheetView>
  </sheetViews>
  <sheetFormatPr defaultRowHeight="12.75"/>
  <cols>
    <col min="1" max="1" width="32" customWidth="1"/>
    <col min="2" max="2" width="9.5" bestFit="1" customWidth="1"/>
    <col min="3" max="3" width="10" customWidth="1"/>
    <col min="4" max="4" width="9.5" bestFit="1" customWidth="1"/>
    <col min="5" max="6" width="9.83203125" customWidth="1"/>
    <col min="7" max="7" width="9.6640625" customWidth="1"/>
    <col min="8" max="13" width="9.5" bestFit="1" customWidth="1"/>
    <col min="14" max="14" width="11.1640625" customWidth="1"/>
    <col min="16" max="16" width="9.83203125" bestFit="1" customWidth="1"/>
  </cols>
  <sheetData>
    <row r="1" spans="1:15" ht="15.75">
      <c r="A1" s="2"/>
      <c r="N1" s="2"/>
    </row>
    <row r="2" spans="1:15" ht="15.75">
      <c r="A2" s="2"/>
      <c r="B2" s="2" t="s">
        <v>17</v>
      </c>
      <c r="N2" s="2"/>
    </row>
    <row r="3" spans="1:15" ht="15.75">
      <c r="A3" s="2"/>
      <c r="N3" s="2"/>
    </row>
    <row r="4" spans="1:15" ht="18.75">
      <c r="A4" s="2" t="s">
        <v>39</v>
      </c>
      <c r="N4" s="2"/>
    </row>
    <row r="5" spans="1:15" ht="16.5" thickBot="1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15" t="s">
        <v>13</v>
      </c>
    </row>
    <row r="6" spans="1:15" ht="16.5" thickTop="1">
      <c r="A6" s="4">
        <v>1983</v>
      </c>
      <c r="B6" s="10">
        <v>60.18</v>
      </c>
      <c r="C6" s="10">
        <v>63.58</v>
      </c>
      <c r="D6" s="10">
        <v>66.87</v>
      </c>
      <c r="E6" s="10">
        <v>69.92</v>
      </c>
      <c r="F6" s="10">
        <v>66.41</v>
      </c>
      <c r="G6" s="10">
        <v>65.33</v>
      </c>
      <c r="H6" s="10">
        <v>61.62</v>
      </c>
      <c r="I6" s="10">
        <v>61.21</v>
      </c>
      <c r="J6" s="10">
        <v>59.09</v>
      </c>
      <c r="K6" s="10">
        <v>60.33</v>
      </c>
      <c r="L6" s="10">
        <v>61.6</v>
      </c>
      <c r="M6" s="10">
        <v>66.11</v>
      </c>
      <c r="N6" s="23">
        <f t="shared" ref="N6:N37" si="0">AVERAGE(B6:M6)</f>
        <v>63.520833333333343</v>
      </c>
    </row>
    <row r="7" spans="1:15" ht="15.75">
      <c r="A7" s="4">
        <v>1984</v>
      </c>
      <c r="B7" s="10">
        <v>69.239999999999995</v>
      </c>
      <c r="C7" s="10">
        <v>68.81</v>
      </c>
      <c r="D7" s="10">
        <v>71.14</v>
      </c>
      <c r="E7" s="10">
        <v>69.569999999999993</v>
      </c>
      <c r="F7" s="10">
        <v>65.95</v>
      </c>
      <c r="G7" s="10">
        <v>64.73</v>
      </c>
      <c r="H7" s="10">
        <v>64.540000000000006</v>
      </c>
      <c r="I7" s="10">
        <v>64.11</v>
      </c>
      <c r="J7" s="10">
        <v>62.48</v>
      </c>
      <c r="K7" s="10">
        <v>62.71</v>
      </c>
      <c r="L7" s="10">
        <v>66.319999999999993</v>
      </c>
      <c r="M7" s="10">
        <v>67.02</v>
      </c>
      <c r="N7" s="24">
        <f t="shared" si="0"/>
        <v>66.385000000000005</v>
      </c>
    </row>
    <row r="8" spans="1:15" ht="15.75">
      <c r="A8" s="4">
        <v>1985</v>
      </c>
      <c r="B8" s="10">
        <v>65.36</v>
      </c>
      <c r="C8" s="10">
        <v>65.22</v>
      </c>
      <c r="D8" s="10">
        <v>63.61</v>
      </c>
      <c r="E8" s="10">
        <v>62.74</v>
      </c>
      <c r="F8" s="10">
        <v>62.31</v>
      </c>
      <c r="G8" s="10">
        <v>59.2</v>
      </c>
      <c r="H8" s="10">
        <v>55.61</v>
      </c>
      <c r="I8" s="10">
        <v>54.99</v>
      </c>
      <c r="J8" s="10">
        <v>55.74</v>
      </c>
      <c r="K8" s="10">
        <v>62.59</v>
      </c>
      <c r="L8" s="10">
        <v>66.72</v>
      </c>
      <c r="M8" s="10">
        <v>64.790000000000006</v>
      </c>
      <c r="N8" s="24">
        <f t="shared" si="0"/>
        <v>61.573333333333331</v>
      </c>
    </row>
    <row r="9" spans="1:15" ht="15.75">
      <c r="A9" s="4">
        <v>1986</v>
      </c>
      <c r="B9" s="10">
        <v>58.77</v>
      </c>
      <c r="C9" s="10">
        <v>58.55</v>
      </c>
      <c r="D9" s="10">
        <v>58.85</v>
      </c>
      <c r="E9" s="10">
        <v>55.22</v>
      </c>
      <c r="F9" s="10">
        <v>56.53</v>
      </c>
      <c r="G9" s="10">
        <v>54.95</v>
      </c>
      <c r="H9" s="10">
        <v>57.31</v>
      </c>
      <c r="I9" s="10">
        <v>60.06</v>
      </c>
      <c r="J9" s="10">
        <v>61.3</v>
      </c>
      <c r="K9" s="10">
        <v>60.23</v>
      </c>
      <c r="L9" s="10">
        <v>60.93</v>
      </c>
      <c r="M9" s="10">
        <v>59.66</v>
      </c>
      <c r="N9" s="24">
        <f t="shared" si="0"/>
        <v>58.529999999999994</v>
      </c>
    </row>
    <row r="10" spans="1:15" ht="15.75">
      <c r="A10" s="4">
        <v>1987</v>
      </c>
      <c r="B10" s="10">
        <v>59.01</v>
      </c>
      <c r="C10" s="10">
        <v>63.92</v>
      </c>
      <c r="D10" s="10">
        <v>65.38</v>
      </c>
      <c r="E10" s="10">
        <v>68.13</v>
      </c>
      <c r="F10" s="10">
        <v>67.739999999999995</v>
      </c>
      <c r="G10" s="10">
        <v>66.930000000000007</v>
      </c>
      <c r="H10" s="10">
        <v>62.09</v>
      </c>
      <c r="I10" s="10">
        <v>65.040000000000006</v>
      </c>
      <c r="J10" s="10">
        <v>67.88</v>
      </c>
      <c r="K10" s="10">
        <v>66.41</v>
      </c>
      <c r="L10" s="10">
        <v>64.5</v>
      </c>
      <c r="M10" s="10">
        <v>63.52</v>
      </c>
      <c r="N10" s="24">
        <f t="shared" si="0"/>
        <v>65.045833333333334</v>
      </c>
      <c r="O10" s="20"/>
    </row>
    <row r="11" spans="1:15" ht="15.75">
      <c r="A11" s="4">
        <v>1988</v>
      </c>
      <c r="B11" s="10">
        <v>66.95</v>
      </c>
      <c r="C11" s="10">
        <v>71.36</v>
      </c>
      <c r="D11" s="10">
        <v>73.48</v>
      </c>
      <c r="E11" s="10">
        <v>73.06</v>
      </c>
      <c r="F11" s="10">
        <v>72.59</v>
      </c>
      <c r="G11" s="10">
        <v>68.930000000000007</v>
      </c>
      <c r="H11" s="10">
        <v>65.33</v>
      </c>
      <c r="I11" s="10">
        <v>69.790000000000006</v>
      </c>
      <c r="J11" s="10">
        <v>70.489999999999995</v>
      </c>
      <c r="K11" s="10">
        <v>73.06</v>
      </c>
      <c r="L11" s="10">
        <v>73.05</v>
      </c>
      <c r="M11" s="10">
        <v>72.87</v>
      </c>
      <c r="N11" s="24">
        <f t="shared" si="0"/>
        <v>70.913333333333327</v>
      </c>
      <c r="O11" s="20"/>
    </row>
    <row r="12" spans="1:15" ht="15.75">
      <c r="A12" s="4">
        <v>1989</v>
      </c>
      <c r="B12" s="10">
        <v>73.569999999999993</v>
      </c>
      <c r="C12" s="10">
        <v>75.91</v>
      </c>
      <c r="D12" s="10">
        <v>77.94</v>
      </c>
      <c r="E12" s="10">
        <v>75.319999999999993</v>
      </c>
      <c r="F12" s="10">
        <v>71.38</v>
      </c>
      <c r="G12" s="10">
        <v>70.34</v>
      </c>
      <c r="H12" s="10">
        <v>71.7</v>
      </c>
      <c r="I12" s="10">
        <v>74.34</v>
      </c>
      <c r="J12" s="10">
        <v>71.680000000000007</v>
      </c>
      <c r="K12" s="10">
        <v>73.34</v>
      </c>
      <c r="L12" s="10">
        <v>74.95</v>
      </c>
      <c r="M12" s="10">
        <v>76.89</v>
      </c>
      <c r="N12" s="24">
        <f t="shared" si="0"/>
        <v>73.946666666666673</v>
      </c>
      <c r="O12" s="20"/>
    </row>
    <row r="13" spans="1:15" ht="15.75">
      <c r="A13" s="4">
        <v>1990</v>
      </c>
      <c r="B13" s="10">
        <v>78.12</v>
      </c>
      <c r="C13" s="10">
        <v>78.11</v>
      </c>
      <c r="D13" s="10">
        <v>76.81</v>
      </c>
      <c r="E13" s="10">
        <v>77.67</v>
      </c>
      <c r="F13" s="10">
        <v>74.11</v>
      </c>
      <c r="G13" s="10">
        <v>75.06</v>
      </c>
      <c r="H13" s="10">
        <v>75.59</v>
      </c>
      <c r="I13" s="10">
        <v>77.59</v>
      </c>
      <c r="J13" s="10">
        <v>78.709999999999994</v>
      </c>
      <c r="K13" s="10">
        <v>78.7</v>
      </c>
      <c r="L13" s="10">
        <v>78.52</v>
      </c>
      <c r="M13" s="10">
        <v>79.260000000000005</v>
      </c>
      <c r="N13" s="24">
        <f t="shared" si="0"/>
        <v>77.354166666666671</v>
      </c>
      <c r="O13" s="20"/>
    </row>
    <row r="14" spans="1:15" ht="15.75">
      <c r="A14" s="4">
        <v>1991</v>
      </c>
      <c r="B14" s="10">
        <v>77.02</v>
      </c>
      <c r="C14" s="10">
        <v>79.14</v>
      </c>
      <c r="D14" s="10">
        <v>81.22</v>
      </c>
      <c r="E14" s="10">
        <v>80.06</v>
      </c>
      <c r="F14" s="10">
        <v>75.400000000000006</v>
      </c>
      <c r="G14" s="10">
        <v>73.77</v>
      </c>
      <c r="H14" s="10">
        <v>72.87</v>
      </c>
      <c r="I14" s="10">
        <v>69.02</v>
      </c>
      <c r="J14" s="10">
        <v>72.599999999999994</v>
      </c>
      <c r="K14" s="10">
        <v>73.36</v>
      </c>
      <c r="L14" s="10">
        <v>74.3</v>
      </c>
      <c r="M14" s="10">
        <v>71.13</v>
      </c>
      <c r="N14" s="24">
        <f t="shared" si="0"/>
        <v>74.990833333333327</v>
      </c>
      <c r="O14" s="20"/>
    </row>
    <row r="15" spans="1:15" ht="15.75">
      <c r="A15" s="4">
        <v>1992</v>
      </c>
      <c r="B15" s="10">
        <v>74.5</v>
      </c>
      <c r="C15" s="10">
        <v>77.959999999999994</v>
      </c>
      <c r="D15" s="10">
        <v>78.2</v>
      </c>
      <c r="E15" s="10">
        <v>77.349999999999994</v>
      </c>
      <c r="F15" s="10">
        <v>73.22</v>
      </c>
      <c r="G15" s="10">
        <v>72.709999999999994</v>
      </c>
      <c r="H15" s="10">
        <v>73.53</v>
      </c>
      <c r="I15" s="10">
        <v>74.25</v>
      </c>
      <c r="J15" s="10">
        <v>75.319999999999993</v>
      </c>
      <c r="K15" s="10">
        <v>75.5</v>
      </c>
      <c r="L15" s="10">
        <v>74.709999999999994</v>
      </c>
      <c r="M15" s="10">
        <v>77.53</v>
      </c>
      <c r="N15" s="24">
        <f t="shared" si="0"/>
        <v>75.398333333333326</v>
      </c>
      <c r="O15" s="20"/>
    </row>
    <row r="16" spans="1:15" ht="15.75">
      <c r="A16" s="4">
        <v>1993</v>
      </c>
      <c r="B16" s="10">
        <v>79.2</v>
      </c>
      <c r="C16" s="10">
        <v>80.89</v>
      </c>
      <c r="D16" s="10">
        <v>82.12</v>
      </c>
      <c r="E16" s="10">
        <v>80.34</v>
      </c>
      <c r="F16" s="10">
        <v>76.239999999999995</v>
      </c>
      <c r="G16" s="10">
        <v>76.11</v>
      </c>
      <c r="H16" s="10">
        <v>74.17</v>
      </c>
      <c r="I16" s="10">
        <v>75.17</v>
      </c>
      <c r="J16" s="10">
        <v>74.48</v>
      </c>
      <c r="K16" s="10">
        <v>72.27</v>
      </c>
      <c r="L16" s="10">
        <v>73.23</v>
      </c>
      <c r="M16" s="10">
        <v>72.760000000000005</v>
      </c>
      <c r="N16" s="24">
        <f t="shared" si="0"/>
        <v>76.415000000000006</v>
      </c>
      <c r="O16" s="20"/>
    </row>
    <row r="17" spans="1:15" ht="15.75">
      <c r="A17" s="4">
        <v>1994</v>
      </c>
      <c r="B17" s="10">
        <v>73.41</v>
      </c>
      <c r="C17" s="10">
        <v>74.05</v>
      </c>
      <c r="D17" s="10">
        <v>76.569999999999993</v>
      </c>
      <c r="E17" s="10">
        <v>75.510000000000005</v>
      </c>
      <c r="F17" s="10">
        <v>66.73</v>
      </c>
      <c r="G17" s="10">
        <v>64.31</v>
      </c>
      <c r="H17" s="10">
        <v>67.680000000000007</v>
      </c>
      <c r="I17" s="10">
        <v>69.86</v>
      </c>
      <c r="J17" s="10">
        <v>69.94</v>
      </c>
      <c r="K17" s="10">
        <v>68.27</v>
      </c>
      <c r="L17" s="10">
        <v>69.61</v>
      </c>
      <c r="M17" s="10">
        <v>70.099999999999994</v>
      </c>
      <c r="N17" s="24">
        <f t="shared" si="0"/>
        <v>70.50333333333333</v>
      </c>
      <c r="O17" s="20"/>
    </row>
    <row r="18" spans="1:15" ht="15.75">
      <c r="A18" s="4">
        <v>1995</v>
      </c>
      <c r="B18" s="10">
        <v>73.75</v>
      </c>
      <c r="C18" s="10">
        <v>74.16</v>
      </c>
      <c r="D18" s="10">
        <v>70.45</v>
      </c>
      <c r="E18" s="10">
        <v>66.900000000000006</v>
      </c>
      <c r="F18" s="10">
        <v>60.89</v>
      </c>
      <c r="G18" s="10">
        <v>63.31</v>
      </c>
      <c r="H18" s="10">
        <v>63.26</v>
      </c>
      <c r="I18" s="10">
        <v>62.57</v>
      </c>
      <c r="J18" s="10">
        <v>64.930000000000007</v>
      </c>
      <c r="K18" s="10">
        <v>66.02</v>
      </c>
      <c r="L18" s="10">
        <v>68</v>
      </c>
      <c r="M18" s="10">
        <v>67.45</v>
      </c>
      <c r="N18" s="24">
        <f t="shared" si="0"/>
        <v>66.807500000000005</v>
      </c>
      <c r="O18" s="20"/>
    </row>
    <row r="19" spans="1:15" ht="15.75">
      <c r="A19" s="4">
        <v>1996</v>
      </c>
      <c r="B19" s="10">
        <v>65.11</v>
      </c>
      <c r="C19" s="10">
        <v>64.12</v>
      </c>
      <c r="D19" s="10">
        <v>63.57</v>
      </c>
      <c r="E19" s="10">
        <v>59.81</v>
      </c>
      <c r="F19" s="10">
        <v>59.84</v>
      </c>
      <c r="G19" s="10">
        <v>63.25</v>
      </c>
      <c r="H19" s="10">
        <v>66.34</v>
      </c>
      <c r="I19" s="10">
        <v>69</v>
      </c>
      <c r="J19" s="10">
        <v>72.540000000000006</v>
      </c>
      <c r="K19" s="10">
        <v>70.739999999999995</v>
      </c>
      <c r="L19" s="10">
        <v>67.34</v>
      </c>
      <c r="M19" s="10">
        <v>66.019523809523804</v>
      </c>
      <c r="N19" s="24">
        <f t="shared" si="0"/>
        <v>65.639960317460321</v>
      </c>
      <c r="O19" s="20"/>
    </row>
    <row r="20" spans="1:15" ht="15.75">
      <c r="A20" s="4">
        <v>1997</v>
      </c>
      <c r="B20" s="10">
        <v>65.117727272727279</v>
      </c>
      <c r="C20" s="10">
        <v>66.78</v>
      </c>
      <c r="D20" s="10">
        <v>68.459999999999994</v>
      </c>
      <c r="E20" s="10">
        <v>67.73</v>
      </c>
      <c r="F20" s="10">
        <v>65.39</v>
      </c>
      <c r="G20" s="10">
        <v>64.41</v>
      </c>
      <c r="H20" s="10">
        <v>65.844090909090909</v>
      </c>
      <c r="I20" s="10">
        <v>66.850952380952378</v>
      </c>
      <c r="J20" s="10">
        <v>68.23</v>
      </c>
      <c r="K20" s="10">
        <v>67.608260869565214</v>
      </c>
      <c r="L20" s="10">
        <v>66.849473684210523</v>
      </c>
      <c r="M20" s="10">
        <v>66.680000000000007</v>
      </c>
      <c r="N20" s="24">
        <f t="shared" si="0"/>
        <v>66.662542093045531</v>
      </c>
      <c r="O20" s="20"/>
    </row>
    <row r="21" spans="1:15" ht="15.75">
      <c r="A21" s="4">
        <v>1998</v>
      </c>
      <c r="B21" s="10">
        <v>65.17</v>
      </c>
      <c r="C21" s="10">
        <v>63.31</v>
      </c>
      <c r="D21" s="10">
        <v>64.760000000000005</v>
      </c>
      <c r="E21" s="10">
        <v>67.040000000000006</v>
      </c>
      <c r="F21" s="10">
        <v>66.599500000000006</v>
      </c>
      <c r="G21" s="10">
        <v>64.459999999999994</v>
      </c>
      <c r="H21" s="10">
        <v>62.307272727272725</v>
      </c>
      <c r="I21" s="10">
        <v>59.78857142857143</v>
      </c>
      <c r="J21" s="10">
        <v>60.306190476190473</v>
      </c>
      <c r="K21" s="10">
        <v>63.100909090909092</v>
      </c>
      <c r="L21" s="10">
        <v>63.282499999999999</v>
      </c>
      <c r="M21" s="10">
        <v>60.227272727272727</v>
      </c>
      <c r="N21" s="24">
        <f t="shared" si="0"/>
        <v>63.362684704184716</v>
      </c>
      <c r="O21" s="20"/>
    </row>
    <row r="22" spans="1:15" ht="15.75">
      <c r="A22" s="4">
        <v>1999</v>
      </c>
      <c r="B22" s="10">
        <v>62.256315789473682</v>
      </c>
      <c r="C22" s="10">
        <v>64.60052631578948</v>
      </c>
      <c r="D22" s="10">
        <v>67.243913043478258</v>
      </c>
      <c r="E22" s="10">
        <v>66.650952380952376</v>
      </c>
      <c r="F22" s="10">
        <v>62.6</v>
      </c>
      <c r="G22" s="10">
        <v>65.501363636363635</v>
      </c>
      <c r="H22" s="10">
        <v>63.803333333333335</v>
      </c>
      <c r="I22" s="10">
        <v>65.651363636363641</v>
      </c>
      <c r="J22" s="10">
        <v>67.189523809523806</v>
      </c>
      <c r="K22" s="10">
        <v>70.677142857142854</v>
      </c>
      <c r="L22" s="10">
        <v>69.576666666666668</v>
      </c>
      <c r="M22" s="10">
        <v>69.293809523809529</v>
      </c>
      <c r="N22" s="24">
        <f t="shared" si="0"/>
        <v>66.253742582741452</v>
      </c>
      <c r="O22" s="20"/>
    </row>
    <row r="23" spans="1:15" ht="15.75">
      <c r="A23" s="4">
        <v>2000</v>
      </c>
      <c r="B23" s="10">
        <v>69.98299999999999</v>
      </c>
      <c r="C23" s="10">
        <v>70.09399999999998</v>
      </c>
      <c r="D23" s="10">
        <v>72.510000000000005</v>
      </c>
      <c r="E23" s="10">
        <v>73.152105263157893</v>
      </c>
      <c r="F23" s="10">
        <v>68.160454545454556</v>
      </c>
      <c r="G23" s="10">
        <v>68.534545454545437</v>
      </c>
      <c r="H23" s="10">
        <v>67.198999999999998</v>
      </c>
      <c r="I23" s="10">
        <v>66.485652173913067</v>
      </c>
      <c r="J23" s="10">
        <v>67.779499999999999</v>
      </c>
      <c r="K23" s="10">
        <v>69.996363636363625</v>
      </c>
      <c r="L23" s="10">
        <v>72.452857142857141</v>
      </c>
      <c r="M23" s="10">
        <v>76.734444444444449</v>
      </c>
      <c r="N23" s="24">
        <f t="shared" si="0"/>
        <v>70.256826888394684</v>
      </c>
      <c r="O23" s="20"/>
    </row>
    <row r="24" spans="1:15" ht="15.75">
      <c r="A24" s="4">
        <v>2001</v>
      </c>
      <c r="B24" s="10">
        <v>78.408095238095228</v>
      </c>
      <c r="C24" s="10">
        <v>80.688947368421054</v>
      </c>
      <c r="D24" s="10">
        <v>79.012500000000003</v>
      </c>
      <c r="E24" s="10">
        <v>77.525714285714258</v>
      </c>
      <c r="F24" s="10">
        <v>72.221000000000004</v>
      </c>
      <c r="G24" s="10">
        <v>73.225500000000011</v>
      </c>
      <c r="H24" s="10">
        <v>73.716666666666654</v>
      </c>
      <c r="I24" s="10">
        <v>71.356956521739136</v>
      </c>
      <c r="J24" s="10">
        <v>70.10588235294118</v>
      </c>
      <c r="K24" s="10">
        <v>66.871304347826097</v>
      </c>
      <c r="L24" s="10">
        <v>65.881428571428586</v>
      </c>
      <c r="M24" s="10">
        <v>65.688000000000002</v>
      </c>
      <c r="N24" s="24">
        <f t="shared" si="0"/>
        <v>72.891832946069357</v>
      </c>
      <c r="O24" s="20"/>
    </row>
    <row r="25" spans="1:15" ht="15.75">
      <c r="A25" s="4">
        <v>2002</v>
      </c>
      <c r="B25" s="10">
        <v>71.402380952380938</v>
      </c>
      <c r="C25" s="10">
        <v>73.027894736842086</v>
      </c>
      <c r="D25" s="10">
        <v>72.819500000000019</v>
      </c>
      <c r="E25" s="10">
        <v>66.596190476190472</v>
      </c>
      <c r="F25" s="10">
        <v>62.166136363636376</v>
      </c>
      <c r="G25" s="10">
        <v>62.968249999999998</v>
      </c>
      <c r="H25" s="10">
        <v>64.977272727272734</v>
      </c>
      <c r="I25" s="10">
        <v>65.071590909090901</v>
      </c>
      <c r="J25" s="10">
        <v>68.786249999999995</v>
      </c>
      <c r="K25" s="10">
        <v>68.209999999999994</v>
      </c>
      <c r="L25" s="10">
        <v>73.459999999999994</v>
      </c>
      <c r="M25" s="10">
        <v>74.58</v>
      </c>
      <c r="N25" s="24">
        <f t="shared" si="0"/>
        <v>68.67212218045114</v>
      </c>
      <c r="O25" s="20"/>
    </row>
    <row r="26" spans="1:15" ht="15.75">
      <c r="A26" s="4">
        <v>2003</v>
      </c>
      <c r="B26" s="10">
        <v>80.560714285714283</v>
      </c>
      <c r="C26" s="10">
        <v>80.61315789473683</v>
      </c>
      <c r="D26" s="10">
        <v>74.536666666666662</v>
      </c>
      <c r="E26" s="10">
        <v>77.597142857142856</v>
      </c>
      <c r="F26" s="10">
        <v>73.711904761904776</v>
      </c>
      <c r="G26" s="10">
        <v>73.803095238095224</v>
      </c>
      <c r="H26" s="10">
        <v>73.365681818181812</v>
      </c>
      <c r="I26" s="10">
        <v>79.795238095238091</v>
      </c>
      <c r="J26" s="10">
        <v>86.13928571428572</v>
      </c>
      <c r="K26" s="10">
        <v>97.25108695652176</v>
      </c>
      <c r="L26" s="10">
        <v>95.46710526315789</v>
      </c>
      <c r="M26" s="10">
        <v>92.09</v>
      </c>
      <c r="N26" s="24">
        <f t="shared" si="0"/>
        <v>82.077589962637163</v>
      </c>
      <c r="O26" s="20"/>
    </row>
    <row r="27" spans="1:15" ht="15.75">
      <c r="A27" s="4">
        <v>2004</v>
      </c>
      <c r="B27" s="10">
        <v>77.180000000000007</v>
      </c>
      <c r="C27" s="10">
        <v>77.216842105263154</v>
      </c>
      <c r="D27" s="10">
        <v>79.460869565217394</v>
      </c>
      <c r="E27" s="10">
        <v>83.142857142857139</v>
      </c>
      <c r="F27" s="10">
        <v>83.523750000000007</v>
      </c>
      <c r="G27" s="10">
        <v>87.825000000000003</v>
      </c>
      <c r="H27" s="10">
        <v>85.441428571428574</v>
      </c>
      <c r="I27" s="10">
        <v>84.753181818181815</v>
      </c>
      <c r="J27" s="10">
        <v>84.496190476190463</v>
      </c>
      <c r="K27" s="10">
        <v>86.741428571428557</v>
      </c>
      <c r="L27" s="10">
        <v>85.6875</v>
      </c>
      <c r="M27" s="10">
        <v>88.327619047619038</v>
      </c>
      <c r="N27" s="24">
        <f t="shared" si="0"/>
        <v>83.649722274848841</v>
      </c>
      <c r="O27" s="20"/>
    </row>
    <row r="28" spans="1:15" ht="15.75">
      <c r="A28" s="4">
        <v>2005</v>
      </c>
      <c r="B28" s="10">
        <v>89.882250000000013</v>
      </c>
      <c r="C28" s="10">
        <v>89.927894736842106</v>
      </c>
      <c r="D28" s="10">
        <v>88.887500000000003</v>
      </c>
      <c r="E28" s="10">
        <v>90.389285714285705</v>
      </c>
      <c r="F28" s="10">
        <v>85.624761904761911</v>
      </c>
      <c r="G28" s="10">
        <v>83.007954545454538</v>
      </c>
      <c r="H28" s="10">
        <v>79.317499999999995</v>
      </c>
      <c r="I28" s="10">
        <v>80.781521739130426</v>
      </c>
      <c r="J28" s="10">
        <v>85.485714285714295</v>
      </c>
      <c r="K28" s="10">
        <v>89.49166666666666</v>
      </c>
      <c r="L28" s="10">
        <v>91.533333333333346</v>
      </c>
      <c r="M28" s="10">
        <v>94.033749999999998</v>
      </c>
      <c r="N28" s="24">
        <f t="shared" si="0"/>
        <v>87.363594410515745</v>
      </c>
      <c r="O28" s="20"/>
    </row>
    <row r="29" spans="1:15" ht="15.75">
      <c r="A29" s="4">
        <v>2006</v>
      </c>
      <c r="B29" s="10">
        <v>95.436250000000001</v>
      </c>
      <c r="C29" s="10">
        <v>91.314999999999998</v>
      </c>
      <c r="D29" s="10">
        <v>83.395652173913035</v>
      </c>
      <c r="E29" s="10">
        <v>80.656052631578959</v>
      </c>
      <c r="F29" s="10">
        <v>76.87</v>
      </c>
      <c r="G29" s="10">
        <v>81.56</v>
      </c>
      <c r="H29" s="10">
        <v>84.17</v>
      </c>
      <c r="I29" s="10">
        <v>87.15</v>
      </c>
      <c r="J29" s="10">
        <v>91.31</v>
      </c>
      <c r="K29" s="10">
        <v>89.4</v>
      </c>
      <c r="L29" s="10">
        <v>86.51</v>
      </c>
      <c r="M29" s="10">
        <v>86.93</v>
      </c>
      <c r="N29" s="24">
        <f t="shared" si="0"/>
        <v>86.225246233790983</v>
      </c>
      <c r="O29" s="20"/>
    </row>
    <row r="30" spans="1:15" ht="15.75">
      <c r="A30" s="4">
        <v>2007</v>
      </c>
      <c r="B30" s="10">
        <v>91.64</v>
      </c>
      <c r="C30" s="10">
        <v>93.34</v>
      </c>
      <c r="D30" s="10">
        <v>98.3</v>
      </c>
      <c r="E30" s="10">
        <v>97.95</v>
      </c>
      <c r="F30" s="10">
        <v>92.35</v>
      </c>
      <c r="G30" s="10">
        <v>89.06</v>
      </c>
      <c r="H30" s="10">
        <v>91.93</v>
      </c>
      <c r="I30" s="10">
        <v>92.65</v>
      </c>
      <c r="J30" s="10">
        <v>96.21</v>
      </c>
      <c r="K30" s="10">
        <v>94.92</v>
      </c>
      <c r="L30" s="10">
        <v>95.43</v>
      </c>
      <c r="M30" s="10">
        <v>93.24</v>
      </c>
      <c r="N30" s="24">
        <f t="shared" si="0"/>
        <v>93.918333333333351</v>
      </c>
      <c r="O30" s="20"/>
    </row>
    <row r="31" spans="1:15" ht="15.75">
      <c r="A31" s="4">
        <v>2008</v>
      </c>
      <c r="B31" s="10">
        <v>92.091667175292969</v>
      </c>
      <c r="C31" s="10">
        <v>92.003750228881842</v>
      </c>
      <c r="D31" s="10">
        <v>90.04225030517577</v>
      </c>
      <c r="E31" s="10">
        <v>89.579545454545453</v>
      </c>
      <c r="F31" s="10">
        <v>94.128570919945133</v>
      </c>
      <c r="G31" s="10">
        <v>95.988094511486239</v>
      </c>
      <c r="H31" s="10">
        <v>99.776136571710765</v>
      </c>
      <c r="I31" s="10">
        <v>101.56071399507069</v>
      </c>
      <c r="J31" s="10">
        <v>101.97738109770275</v>
      </c>
      <c r="K31" s="10">
        <v>91.773912512737766</v>
      </c>
      <c r="L31" s="10">
        <v>89.502632542660365</v>
      </c>
      <c r="M31" s="10">
        <v>84.773862318559125</v>
      </c>
      <c r="N31" s="24">
        <f t="shared" si="0"/>
        <v>93.599876469480748</v>
      </c>
      <c r="O31" s="20"/>
    </row>
    <row r="32" spans="1:15" ht="15.75">
      <c r="A32" s="4">
        <v>2009</v>
      </c>
      <c r="B32" s="10">
        <v>83.610749435424808</v>
      </c>
      <c r="C32" s="10">
        <v>82.842893500077096</v>
      </c>
      <c r="D32" s="10">
        <v>84.089772311123937</v>
      </c>
      <c r="E32" s="10">
        <v>86.827381678989951</v>
      </c>
      <c r="F32" s="10">
        <v>82.331249999999997</v>
      </c>
      <c r="G32" s="10">
        <v>80.788636641068891</v>
      </c>
      <c r="H32" s="10">
        <v>84.843260869565214</v>
      </c>
      <c r="I32" s="10">
        <v>84.357143220447355</v>
      </c>
      <c r="J32" s="10">
        <v>86.386904761904759</v>
      </c>
      <c r="K32" s="10">
        <v>83.949999722567469</v>
      </c>
      <c r="L32" s="10">
        <v>84.238748931884771</v>
      </c>
      <c r="M32" s="10">
        <v>82.030681956898079</v>
      </c>
      <c r="N32" s="24">
        <f t="shared" si="0"/>
        <v>83.858118585829359</v>
      </c>
      <c r="O32" s="20"/>
    </row>
    <row r="33" spans="1:19" ht="15.75">
      <c r="A33" s="4">
        <v>2010</v>
      </c>
      <c r="B33" s="10">
        <v>86.156578465511927</v>
      </c>
      <c r="C33" s="10">
        <v>89.47105327405427</v>
      </c>
      <c r="D33" s="10">
        <v>94.905434649923578</v>
      </c>
      <c r="E33" s="10">
        <v>98.556818181818187</v>
      </c>
      <c r="F33" s="10">
        <v>93.628499984741211</v>
      </c>
      <c r="G33" s="10">
        <v>90.411364121870562</v>
      </c>
      <c r="H33" s="10">
        <v>91.804047357468377</v>
      </c>
      <c r="I33" s="10">
        <v>95.788636294278234</v>
      </c>
      <c r="J33" s="10">
        <v>97.403570992606021</v>
      </c>
      <c r="K33" s="10">
        <v>98.129761468796502</v>
      </c>
      <c r="L33" s="10">
        <v>99.702142987932476</v>
      </c>
      <c r="M33" s="10">
        <v>103.381363622492</v>
      </c>
      <c r="N33" s="24">
        <f t="shared" si="0"/>
        <v>94.944939283457771</v>
      </c>
      <c r="O33" s="20"/>
    </row>
    <row r="34" spans="1:19" ht="15.75">
      <c r="A34" s="4">
        <v>2011</v>
      </c>
      <c r="B34" s="10">
        <v>107.79999923706055</v>
      </c>
      <c r="C34" s="10">
        <v>109.22894728811164</v>
      </c>
      <c r="D34" s="10">
        <v>115.26630434782609</v>
      </c>
      <c r="E34" s="10">
        <v>118.76625099182129</v>
      </c>
      <c r="F34" s="10">
        <v>107.23214285714286</v>
      </c>
      <c r="G34" s="10">
        <v>107.48636315085672</v>
      </c>
      <c r="H34" s="10">
        <v>111.99874954223633</v>
      </c>
      <c r="I34" s="10">
        <v>114.52934829048489</v>
      </c>
      <c r="J34" s="10">
        <v>118.55357106526692</v>
      </c>
      <c r="K34" s="10">
        <v>121.44166673932757</v>
      </c>
      <c r="L34" s="10">
        <v>121.67261832101005</v>
      </c>
      <c r="M34" s="10">
        <v>120.52976263137091</v>
      </c>
      <c r="N34" s="24">
        <f t="shared" si="0"/>
        <v>114.54214370520965</v>
      </c>
      <c r="O34" s="20"/>
      <c r="P34" s="10"/>
      <c r="Q34" s="10"/>
      <c r="R34" s="10"/>
      <c r="S34" s="10"/>
    </row>
    <row r="35" spans="1:19" ht="15.75">
      <c r="A35" s="4">
        <v>2012</v>
      </c>
      <c r="B35" s="10">
        <v>123.02124938964843</v>
      </c>
      <c r="C35" s="10">
        <v>126.40850105285645</v>
      </c>
      <c r="D35" s="10">
        <v>125.80227210304953</v>
      </c>
      <c r="E35" s="10">
        <v>119.41875</v>
      </c>
      <c r="F35" s="10">
        <v>116.68500033291903</v>
      </c>
      <c r="G35" s="10">
        <v>117.23095230829148</v>
      </c>
      <c r="H35" s="10">
        <v>118.36547597249348</v>
      </c>
      <c r="I35" s="10">
        <v>120.26195625636889</v>
      </c>
      <c r="J35" s="10">
        <v>125.4973682604338</v>
      </c>
      <c r="K35" s="10">
        <v>124.8891306338103</v>
      </c>
      <c r="L35" s="10">
        <v>126.49261910574776</v>
      </c>
      <c r="M35" s="10">
        <v>127.72125015258788</v>
      </c>
      <c r="N35" s="24">
        <f t="shared" si="0"/>
        <v>122.64954379735057</v>
      </c>
      <c r="O35" s="20"/>
      <c r="P35" s="10"/>
      <c r="Q35" s="10"/>
      <c r="R35" s="10"/>
      <c r="S35" s="10"/>
    </row>
    <row r="36" spans="1:19" ht="15.75">
      <c r="A36" s="4">
        <v>2013</v>
      </c>
      <c r="B36" s="10">
        <v>129.32381003243583</v>
      </c>
      <c r="C36" s="10">
        <v>126.72500008030941</v>
      </c>
      <c r="D36" s="10">
        <v>127.62250061035157</v>
      </c>
      <c r="E36" s="10">
        <v>126.71022657914595</v>
      </c>
      <c r="F36" s="10">
        <v>120.75568147139116</v>
      </c>
      <c r="G36" s="10">
        <v>120.23474922180176</v>
      </c>
      <c r="H36" s="10">
        <v>121.93522678722034</v>
      </c>
      <c r="I36" s="10">
        <v>122.83750048550692</v>
      </c>
      <c r="J36" s="10">
        <v>126.08750000000001</v>
      </c>
      <c r="K36" s="10">
        <v>130.01521765667459</v>
      </c>
      <c r="L36" s="10">
        <v>132.16500015258788</v>
      </c>
      <c r="M36" s="10">
        <v>132.39999970935639</v>
      </c>
      <c r="N36" s="24">
        <f t="shared" si="0"/>
        <v>126.40103439889849</v>
      </c>
      <c r="O36" s="20"/>
      <c r="P36" s="10"/>
      <c r="Q36" s="10"/>
      <c r="R36" s="10"/>
      <c r="S36" s="10"/>
    </row>
    <row r="37" spans="1:19" ht="15.75">
      <c r="A37" s="4">
        <v>2014</v>
      </c>
      <c r="B37" s="10">
        <v>139.68452308291481</v>
      </c>
      <c r="C37" s="10">
        <v>143.76842137386924</v>
      </c>
      <c r="D37" s="10">
        <v>144.63690476190476</v>
      </c>
      <c r="E37" s="10">
        <v>144.48214213053384</v>
      </c>
      <c r="F37" s="10">
        <v>137.71309407552084</v>
      </c>
      <c r="G37" s="10">
        <v>145.82261803036644</v>
      </c>
      <c r="H37" s="10">
        <v>153.54090881347656</v>
      </c>
      <c r="I37" s="10">
        <v>153.07619149344308</v>
      </c>
      <c r="J37" s="10">
        <v>157.07476080031623</v>
      </c>
      <c r="K37" s="10">
        <v>166.22608748726222</v>
      </c>
      <c r="L37" s="10">
        <v>168.66315660978617</v>
      </c>
      <c r="M37" s="10">
        <v>163.32</v>
      </c>
      <c r="N37" s="24">
        <f t="shared" si="0"/>
        <v>151.50073405494953</v>
      </c>
      <c r="O37" s="20"/>
      <c r="P37" s="10"/>
      <c r="Q37" s="10"/>
      <c r="R37" s="10"/>
      <c r="S37" s="10"/>
    </row>
    <row r="38" spans="1:19" ht="15.75">
      <c r="A38" s="4">
        <v>2015</v>
      </c>
      <c r="B38" s="10">
        <v>157.29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0"/>
      <c r="P38" s="10"/>
      <c r="Q38" s="10"/>
      <c r="R38" s="10"/>
      <c r="S38" s="10"/>
    </row>
    <row r="39" spans="1:19" ht="15.75">
      <c r="A39" s="4">
        <v>2016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20"/>
      <c r="P39" s="10"/>
      <c r="Q39" s="10"/>
      <c r="R39" s="10"/>
      <c r="S39" s="10"/>
    </row>
    <row r="40" spans="1:19" ht="15.75">
      <c r="A40" s="1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0"/>
      <c r="P40" s="10"/>
      <c r="Q40" s="10"/>
      <c r="R40" s="10"/>
      <c r="S40" s="10"/>
    </row>
    <row r="41" spans="1:19" ht="15.75">
      <c r="A41" s="8"/>
      <c r="B41" s="19"/>
      <c r="N41" s="20"/>
      <c r="O41" s="20"/>
    </row>
    <row r="42" spans="1:19" ht="18.75">
      <c r="A42" s="2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0"/>
    </row>
    <row r="43" spans="1:19" ht="16.5" thickBot="1">
      <c r="A43" s="5"/>
      <c r="B43" s="6" t="s">
        <v>0</v>
      </c>
      <c r="C43" s="6" t="s">
        <v>1</v>
      </c>
      <c r="D43" s="6" t="s">
        <v>2</v>
      </c>
      <c r="E43" s="6" t="s">
        <v>3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8</v>
      </c>
      <c r="K43" s="6" t="s">
        <v>9</v>
      </c>
      <c r="L43" s="6" t="s">
        <v>10</v>
      </c>
      <c r="M43" s="6" t="s">
        <v>11</v>
      </c>
      <c r="N43" s="15" t="s">
        <v>13</v>
      </c>
      <c r="O43" s="20"/>
    </row>
    <row r="44" spans="1:19" ht="16.5" thickTop="1">
      <c r="A44" s="4">
        <v>1983</v>
      </c>
      <c r="B44" s="10">
        <v>69.17</v>
      </c>
      <c r="C44" s="10">
        <v>71.12</v>
      </c>
      <c r="D44" s="10">
        <v>70.81</v>
      </c>
      <c r="E44" s="10">
        <v>68.67</v>
      </c>
      <c r="F44" s="10">
        <v>65.78</v>
      </c>
      <c r="G44" s="10">
        <v>64.459999999999994</v>
      </c>
      <c r="H44" s="10">
        <v>62.86</v>
      </c>
      <c r="I44" s="10">
        <v>61.11</v>
      </c>
      <c r="J44" s="10">
        <v>58.75</v>
      </c>
      <c r="K44" s="10">
        <v>59.85</v>
      </c>
      <c r="L44" s="10">
        <v>63.3</v>
      </c>
      <c r="M44" s="10">
        <v>68.5</v>
      </c>
      <c r="N44" s="23">
        <f t="shared" ref="N44:N75" si="1">AVERAGE(B44:M44)</f>
        <v>65.364999999999995</v>
      </c>
      <c r="O44" s="20"/>
    </row>
    <row r="45" spans="1:19" ht="15.75">
      <c r="A45" s="4">
        <v>1984</v>
      </c>
      <c r="B45" s="10">
        <v>69.67</v>
      </c>
      <c r="C45" s="10">
        <v>69.97</v>
      </c>
      <c r="D45" s="10">
        <v>69.42</v>
      </c>
      <c r="E45" s="10">
        <v>66.930000000000007</v>
      </c>
      <c r="F45" s="10">
        <v>64.08</v>
      </c>
      <c r="G45" s="10">
        <v>65.739999999999995</v>
      </c>
      <c r="H45" s="10">
        <v>66.98</v>
      </c>
      <c r="I45" s="10">
        <v>66.180000000000007</v>
      </c>
      <c r="J45" s="10">
        <v>65.150000000000006</v>
      </c>
      <c r="K45" s="10">
        <v>66.239999999999995</v>
      </c>
      <c r="L45" s="10">
        <v>68.81</v>
      </c>
      <c r="M45" s="10">
        <v>71.150000000000006</v>
      </c>
      <c r="N45" s="24">
        <f t="shared" si="1"/>
        <v>67.526666666666671</v>
      </c>
    </row>
    <row r="46" spans="1:19" ht="15.75">
      <c r="A46" s="4">
        <v>1985</v>
      </c>
      <c r="B46" s="10">
        <v>72.41</v>
      </c>
      <c r="C46" s="10">
        <v>72.05</v>
      </c>
      <c r="D46" s="10">
        <v>68.040000000000006</v>
      </c>
      <c r="E46" s="10">
        <v>66.099999999999994</v>
      </c>
      <c r="F46" s="10">
        <v>66.17</v>
      </c>
      <c r="G46" s="10">
        <v>67.069999999999993</v>
      </c>
      <c r="H46" s="10">
        <v>62.93</v>
      </c>
      <c r="I46" s="10">
        <v>64.25</v>
      </c>
      <c r="J46" s="10">
        <v>60.51</v>
      </c>
      <c r="K46" s="10">
        <v>64.89</v>
      </c>
      <c r="L46" s="10">
        <v>65.040000000000006</v>
      </c>
      <c r="M46" s="10">
        <v>65.91</v>
      </c>
      <c r="N46" s="24">
        <f t="shared" si="1"/>
        <v>66.28083333333332</v>
      </c>
    </row>
    <row r="47" spans="1:19" ht="15.75">
      <c r="A47" s="4">
        <v>1986</v>
      </c>
      <c r="B47" s="10">
        <v>65.5</v>
      </c>
      <c r="C47" s="10">
        <v>64.7</v>
      </c>
      <c r="D47" s="10">
        <v>60.98</v>
      </c>
      <c r="E47" s="10">
        <v>55.92</v>
      </c>
      <c r="F47" s="10">
        <v>56.88</v>
      </c>
      <c r="G47" s="10">
        <v>58.68</v>
      </c>
      <c r="H47" s="10">
        <v>64.41</v>
      </c>
      <c r="I47" s="10">
        <v>65.150000000000006</v>
      </c>
      <c r="J47" s="10">
        <v>62.79</v>
      </c>
      <c r="K47" s="10">
        <v>61.24</v>
      </c>
      <c r="L47" s="10">
        <v>62.54</v>
      </c>
      <c r="M47" s="10">
        <v>61.85</v>
      </c>
      <c r="N47" s="24">
        <f t="shared" si="1"/>
        <v>61.719999999999992</v>
      </c>
    </row>
    <row r="48" spans="1:19" ht="15.75">
      <c r="A48" s="4">
        <v>1987</v>
      </c>
      <c r="B48" s="10">
        <v>64.349999999999994</v>
      </c>
      <c r="C48" s="10">
        <v>68.27</v>
      </c>
      <c r="D48" s="10">
        <v>67.84</v>
      </c>
      <c r="E48" s="10">
        <v>69.61</v>
      </c>
      <c r="F48" s="10">
        <v>69.11</v>
      </c>
      <c r="G48" s="10">
        <v>69.87</v>
      </c>
      <c r="H48" s="10">
        <v>71.459999999999994</v>
      </c>
      <c r="I48" s="10">
        <v>75.540000000000006</v>
      </c>
      <c r="J48" s="10">
        <v>78.790000000000006</v>
      </c>
      <c r="K48" s="10">
        <v>76.319999999999993</v>
      </c>
      <c r="L48" s="10">
        <v>74.42</v>
      </c>
      <c r="M48" s="10">
        <v>74.69</v>
      </c>
      <c r="N48" s="24">
        <f t="shared" si="1"/>
        <v>71.689166666666651</v>
      </c>
    </row>
    <row r="49" spans="1:16" ht="15.75">
      <c r="A49" s="4">
        <v>1988</v>
      </c>
      <c r="B49" s="10">
        <v>80.33</v>
      </c>
      <c r="C49" s="10">
        <v>81.86</v>
      </c>
      <c r="D49" s="10">
        <v>81.75</v>
      </c>
      <c r="E49" s="10">
        <v>79.739999999999995</v>
      </c>
      <c r="F49" s="10">
        <v>79.97</v>
      </c>
      <c r="G49" s="10">
        <v>73.38</v>
      </c>
      <c r="H49" s="10">
        <v>76.11</v>
      </c>
      <c r="I49" s="10">
        <v>80.900000000000006</v>
      </c>
      <c r="J49" s="10">
        <v>80.16</v>
      </c>
      <c r="K49" s="10">
        <v>81.96</v>
      </c>
      <c r="L49" s="10">
        <v>81.78</v>
      </c>
      <c r="M49" s="10">
        <v>83.55</v>
      </c>
      <c r="N49" s="24">
        <f t="shared" si="1"/>
        <v>80.124166666666653</v>
      </c>
    </row>
    <row r="50" spans="1:16" ht="15.75">
      <c r="A50" s="4">
        <v>1989</v>
      </c>
      <c r="B50" s="10">
        <v>84.34</v>
      </c>
      <c r="C50" s="10">
        <v>83.45</v>
      </c>
      <c r="D50" s="10">
        <v>81.2</v>
      </c>
      <c r="E50" s="10">
        <v>76.760000000000005</v>
      </c>
      <c r="F50" s="10">
        <v>76.930000000000007</v>
      </c>
      <c r="G50" s="10">
        <v>80.36</v>
      </c>
      <c r="H50" s="10">
        <v>82.61</v>
      </c>
      <c r="I50" s="10">
        <v>84.22</v>
      </c>
      <c r="J50" s="10">
        <v>82.86</v>
      </c>
      <c r="K50" s="10">
        <v>82.94</v>
      </c>
      <c r="L50" s="10">
        <v>83.26</v>
      </c>
      <c r="M50" s="10">
        <v>83.83</v>
      </c>
      <c r="N50" s="24">
        <f t="shared" si="1"/>
        <v>81.896666666666675</v>
      </c>
    </row>
    <row r="51" spans="1:16" ht="15.75">
      <c r="A51" s="4">
        <v>1990</v>
      </c>
      <c r="B51" s="10">
        <v>84.02</v>
      </c>
      <c r="C51" s="10">
        <v>81.63</v>
      </c>
      <c r="D51" s="10">
        <v>82.19</v>
      </c>
      <c r="E51" s="10">
        <v>83.54</v>
      </c>
      <c r="F51" s="10">
        <v>84.38</v>
      </c>
      <c r="G51" s="10">
        <v>84.87</v>
      </c>
      <c r="H51" s="10">
        <v>86.81</v>
      </c>
      <c r="I51" s="10">
        <v>89.2</v>
      </c>
      <c r="J51" s="10">
        <v>88.36</v>
      </c>
      <c r="K51" s="10">
        <v>87.43</v>
      </c>
      <c r="L51" s="10">
        <v>87.83</v>
      </c>
      <c r="M51" s="10">
        <v>88.74</v>
      </c>
      <c r="N51" s="24">
        <f t="shared" si="1"/>
        <v>85.75</v>
      </c>
    </row>
    <row r="52" spans="1:16" ht="15.75">
      <c r="A52" s="4">
        <v>1991</v>
      </c>
      <c r="B52" s="10">
        <v>89.15</v>
      </c>
      <c r="C52" s="10">
        <v>88.75</v>
      </c>
      <c r="D52" s="10">
        <v>90.13</v>
      </c>
      <c r="E52" s="10">
        <v>89.95</v>
      </c>
      <c r="F52" s="10">
        <v>88.96</v>
      </c>
      <c r="G52" s="10">
        <v>88.08</v>
      </c>
      <c r="H52" s="10">
        <v>89.13</v>
      </c>
      <c r="I52" s="10">
        <v>85.77</v>
      </c>
      <c r="J52" s="10">
        <v>85.59</v>
      </c>
      <c r="K52" s="10">
        <v>85.64</v>
      </c>
      <c r="L52" s="10">
        <v>83.59</v>
      </c>
      <c r="M52" s="10">
        <v>79.13</v>
      </c>
      <c r="N52" s="24">
        <f t="shared" si="1"/>
        <v>86.989166666666662</v>
      </c>
    </row>
    <row r="53" spans="1:16" ht="15.75">
      <c r="A53" s="4">
        <v>1992</v>
      </c>
      <c r="B53" s="10">
        <v>80.040000000000006</v>
      </c>
      <c r="C53" s="10">
        <v>79.099999999999994</v>
      </c>
      <c r="D53" s="10">
        <v>79.849999999999994</v>
      </c>
      <c r="E53" s="10">
        <v>79.33</v>
      </c>
      <c r="F53" s="10">
        <v>78.25</v>
      </c>
      <c r="G53" s="10">
        <v>77.61</v>
      </c>
      <c r="H53" s="10">
        <v>81.42</v>
      </c>
      <c r="I53" s="10">
        <v>85.18</v>
      </c>
      <c r="J53" s="10">
        <v>84.09</v>
      </c>
      <c r="K53" s="10">
        <v>84.03</v>
      </c>
      <c r="L53" s="10">
        <v>84.04</v>
      </c>
      <c r="M53" s="10">
        <v>85.45</v>
      </c>
      <c r="N53" s="24">
        <f t="shared" si="1"/>
        <v>81.532499999999999</v>
      </c>
    </row>
    <row r="54" spans="1:16" ht="15.75">
      <c r="A54" s="4">
        <v>1993</v>
      </c>
      <c r="B54" s="10">
        <v>87.77</v>
      </c>
      <c r="C54" s="10">
        <v>84.73</v>
      </c>
      <c r="D54" s="10">
        <v>85.55</v>
      </c>
      <c r="E54" s="10">
        <v>85.59</v>
      </c>
      <c r="F54" s="10">
        <v>86.07</v>
      </c>
      <c r="G54" s="10">
        <v>87.22</v>
      </c>
      <c r="H54" s="10">
        <v>86.83</v>
      </c>
      <c r="I54" s="10">
        <v>88.04</v>
      </c>
      <c r="J54" s="10">
        <v>86.84</v>
      </c>
      <c r="K54" s="10">
        <v>85.14</v>
      </c>
      <c r="L54" s="10">
        <v>83.72</v>
      </c>
      <c r="M54" s="10">
        <v>82.62</v>
      </c>
      <c r="N54" s="24">
        <f t="shared" si="1"/>
        <v>85.84333333333332</v>
      </c>
    </row>
    <row r="55" spans="1:16" ht="15.75">
      <c r="A55" s="4">
        <v>1994</v>
      </c>
      <c r="B55" s="10">
        <v>83.3</v>
      </c>
      <c r="C55" s="10">
        <v>81.37</v>
      </c>
      <c r="D55" s="10">
        <v>81.680000000000007</v>
      </c>
      <c r="E55" s="10">
        <v>80.34</v>
      </c>
      <c r="F55" s="10">
        <v>75.41</v>
      </c>
      <c r="G55" s="10">
        <v>73.06</v>
      </c>
      <c r="H55" s="10">
        <v>78.14</v>
      </c>
      <c r="I55" s="10">
        <v>78.31</v>
      </c>
      <c r="J55" s="10">
        <v>73.680000000000007</v>
      </c>
      <c r="K55" s="10">
        <v>72.680000000000007</v>
      </c>
      <c r="L55" s="10">
        <v>74.27</v>
      </c>
      <c r="M55" s="10">
        <v>74.55</v>
      </c>
      <c r="N55" s="24">
        <f t="shared" si="1"/>
        <v>77.232500000000016</v>
      </c>
    </row>
    <row r="56" spans="1:16" ht="15.75">
      <c r="A56" s="4">
        <v>1995</v>
      </c>
      <c r="B56" s="10">
        <v>75.83</v>
      </c>
      <c r="C56" s="10">
        <v>71.709999999999994</v>
      </c>
      <c r="D56" s="10">
        <v>68.36</v>
      </c>
      <c r="E56" s="10">
        <v>65.89</v>
      </c>
      <c r="F56" s="10">
        <v>64.55</v>
      </c>
      <c r="G56" s="10">
        <v>65.97</v>
      </c>
      <c r="H56" s="10">
        <v>66.13</v>
      </c>
      <c r="I56" s="10">
        <v>66.349999999999994</v>
      </c>
      <c r="J56" s="10">
        <v>65.14</v>
      </c>
      <c r="K56" s="10">
        <v>65.33</v>
      </c>
      <c r="L56" s="10">
        <v>65.16</v>
      </c>
      <c r="M56" s="10">
        <v>63.78</v>
      </c>
      <c r="N56" s="24">
        <f t="shared" si="1"/>
        <v>67.016666666666666</v>
      </c>
      <c r="O56" s="21"/>
    </row>
    <row r="57" spans="1:16" ht="15.75">
      <c r="A57" s="4">
        <v>1996</v>
      </c>
      <c r="B57" s="10">
        <v>59.37</v>
      </c>
      <c r="C57" s="10">
        <v>57.64</v>
      </c>
      <c r="D57" s="10">
        <v>56.71</v>
      </c>
      <c r="E57" s="10">
        <v>52.43</v>
      </c>
      <c r="F57" s="10">
        <v>55.13</v>
      </c>
      <c r="G57" s="10">
        <v>60.12</v>
      </c>
      <c r="H57" s="10">
        <v>61.48</v>
      </c>
      <c r="I57" s="10">
        <v>63.3</v>
      </c>
      <c r="J57" s="10">
        <v>63.77</v>
      </c>
      <c r="K57" s="10">
        <v>63.12</v>
      </c>
      <c r="L57" s="10">
        <v>65.11</v>
      </c>
      <c r="M57" s="10">
        <v>66.569047619047623</v>
      </c>
      <c r="N57" s="24">
        <f t="shared" si="1"/>
        <v>60.395753968253977</v>
      </c>
      <c r="O57" s="21"/>
    </row>
    <row r="58" spans="1:16" ht="15.75">
      <c r="A58" s="4">
        <v>1997</v>
      </c>
      <c r="B58" s="10">
        <v>68.868181818181824</v>
      </c>
      <c r="C58" s="10">
        <v>68.23</v>
      </c>
      <c r="D58" s="10">
        <v>68.38</v>
      </c>
      <c r="E58" s="10">
        <v>71.47</v>
      </c>
      <c r="F58" s="10">
        <v>75.790000000000006</v>
      </c>
      <c r="G58" s="10">
        <v>77.930000000000007</v>
      </c>
      <c r="H58" s="10">
        <v>81.566363636363633</v>
      </c>
      <c r="I58" s="10">
        <v>80.450952380952387</v>
      </c>
      <c r="J58" s="10">
        <v>79.709999999999994</v>
      </c>
      <c r="K58" s="10">
        <v>77.34347826086956</v>
      </c>
      <c r="L58" s="10">
        <v>78.119473684210533</v>
      </c>
      <c r="M58" s="10">
        <v>77.936363636363637</v>
      </c>
      <c r="N58" s="24">
        <f t="shared" si="1"/>
        <v>75.482901118078473</v>
      </c>
      <c r="O58" s="21"/>
    </row>
    <row r="59" spans="1:16" ht="15.75">
      <c r="A59" s="4">
        <v>1998</v>
      </c>
      <c r="B59" s="10">
        <v>77.45</v>
      </c>
      <c r="C59" s="10">
        <v>76.09</v>
      </c>
      <c r="D59" s="10">
        <v>75.27</v>
      </c>
      <c r="E59" s="10">
        <v>76.352857142857147</v>
      </c>
      <c r="F59" s="10">
        <v>75.646749999999997</v>
      </c>
      <c r="G59" s="10">
        <v>73.73</v>
      </c>
      <c r="H59" s="10">
        <v>70.510909090909095</v>
      </c>
      <c r="I59" s="10">
        <v>68.578095238095244</v>
      </c>
      <c r="J59" s="10">
        <v>67.8</v>
      </c>
      <c r="K59" s="10">
        <v>69.8</v>
      </c>
      <c r="L59" s="10">
        <v>70.128500000000003</v>
      </c>
      <c r="M59" s="10">
        <v>68.758181818181825</v>
      </c>
      <c r="N59" s="24">
        <f t="shared" si="1"/>
        <v>72.509607774170277</v>
      </c>
      <c r="O59" s="21"/>
    </row>
    <row r="60" spans="1:16" ht="15.75">
      <c r="A60" s="4">
        <v>1999</v>
      </c>
      <c r="B60" s="10">
        <v>72.62</v>
      </c>
      <c r="C60" s="10">
        <v>73.903157894736836</v>
      </c>
      <c r="D60" s="10">
        <v>72.174782608695651</v>
      </c>
      <c r="E60" s="10">
        <v>71.959999999999994</v>
      </c>
      <c r="F60" s="10">
        <v>71.06</v>
      </c>
      <c r="G60" s="10">
        <v>76.935000000000002</v>
      </c>
      <c r="H60" s="10">
        <v>76.874285714285719</v>
      </c>
      <c r="I60" s="10">
        <v>77.219545454545454</v>
      </c>
      <c r="J60" s="10">
        <v>79.167142857142863</v>
      </c>
      <c r="K60" s="10">
        <v>80.829047619047614</v>
      </c>
      <c r="L60" s="10">
        <v>82.58</v>
      </c>
      <c r="M60" s="10">
        <v>84.603809523809531</v>
      </c>
      <c r="N60" s="24">
        <f t="shared" si="1"/>
        <v>76.660564306021982</v>
      </c>
      <c r="O60" s="21"/>
    </row>
    <row r="61" spans="1:16" ht="15.75">
      <c r="A61" s="4">
        <v>2000</v>
      </c>
      <c r="B61" s="10">
        <v>85.78</v>
      </c>
      <c r="C61" s="10">
        <v>83.65</v>
      </c>
      <c r="D61" s="10">
        <v>83.78</v>
      </c>
      <c r="E61" s="10">
        <v>84.28</v>
      </c>
      <c r="F61" s="10">
        <v>83.45</v>
      </c>
      <c r="G61" s="10">
        <v>85.9</v>
      </c>
      <c r="H61" s="10">
        <v>87.32</v>
      </c>
      <c r="I61" s="10">
        <v>86.22</v>
      </c>
      <c r="J61" s="10">
        <v>85.43</v>
      </c>
      <c r="K61" s="10">
        <v>87.13</v>
      </c>
      <c r="L61" s="10">
        <v>88.72</v>
      </c>
      <c r="M61" s="10">
        <v>90.92</v>
      </c>
      <c r="N61" s="24">
        <f t="shared" si="1"/>
        <v>86.048333333333346</v>
      </c>
      <c r="O61" s="21"/>
    </row>
    <row r="62" spans="1:16" ht="15.75">
      <c r="A62" s="4">
        <v>2001</v>
      </c>
      <c r="B62" s="10">
        <v>88.88</v>
      </c>
      <c r="C62" s="10">
        <v>86.66</v>
      </c>
      <c r="D62" s="10">
        <v>86.34</v>
      </c>
      <c r="E62" s="10">
        <v>87.63</v>
      </c>
      <c r="F62" s="10">
        <v>88.35</v>
      </c>
      <c r="G62" s="10">
        <v>91.74</v>
      </c>
      <c r="H62" s="10">
        <v>90.11</v>
      </c>
      <c r="I62" s="10">
        <v>89.61</v>
      </c>
      <c r="J62" s="10">
        <v>89.86</v>
      </c>
      <c r="K62" s="10">
        <v>87.77</v>
      </c>
      <c r="L62" s="10">
        <v>84.51</v>
      </c>
      <c r="M62" s="10">
        <v>84.12</v>
      </c>
      <c r="N62" s="24">
        <f t="shared" si="1"/>
        <v>87.964999999999989</v>
      </c>
      <c r="O62" s="21"/>
      <c r="P62" s="21"/>
    </row>
    <row r="63" spans="1:16" ht="15.75">
      <c r="A63" s="4">
        <v>2002</v>
      </c>
      <c r="B63" s="10">
        <v>83.84</v>
      </c>
      <c r="C63" s="10">
        <v>82.8</v>
      </c>
      <c r="D63" s="10">
        <v>80.48</v>
      </c>
      <c r="E63" s="10">
        <v>75.540000000000006</v>
      </c>
      <c r="F63" s="10">
        <v>75.739999999999995</v>
      </c>
      <c r="G63" s="10">
        <v>76.430000000000007</v>
      </c>
      <c r="H63" s="10">
        <v>77.099999999999994</v>
      </c>
      <c r="I63" s="10">
        <v>78.41</v>
      </c>
      <c r="J63" s="10">
        <v>80.41</v>
      </c>
      <c r="K63" s="10">
        <v>81.08</v>
      </c>
      <c r="L63" s="10">
        <v>83.31</v>
      </c>
      <c r="M63" s="10">
        <v>83.79</v>
      </c>
      <c r="N63" s="24">
        <f t="shared" si="1"/>
        <v>79.910833333333343</v>
      </c>
      <c r="O63" s="21"/>
      <c r="P63" s="21"/>
    </row>
    <row r="64" spans="1:16" ht="15.75">
      <c r="A64" s="4">
        <v>2003</v>
      </c>
      <c r="B64" s="10">
        <v>81.569999999999993</v>
      </c>
      <c r="C64" s="10">
        <v>76.69</v>
      </c>
      <c r="D64" s="10">
        <v>76.150000000000006</v>
      </c>
      <c r="E64" s="10">
        <v>78.97</v>
      </c>
      <c r="F64" s="10">
        <v>81.44</v>
      </c>
      <c r="G64" s="10">
        <v>85.09</v>
      </c>
      <c r="H64" s="10">
        <v>88.64</v>
      </c>
      <c r="I64" s="10">
        <v>93.45</v>
      </c>
      <c r="J64" s="10">
        <v>99.69</v>
      </c>
      <c r="K64" s="10">
        <v>104.62</v>
      </c>
      <c r="L64" s="10">
        <v>101.73</v>
      </c>
      <c r="M64" s="10">
        <v>94.19</v>
      </c>
      <c r="N64" s="24">
        <f t="shared" si="1"/>
        <v>88.519166666666663</v>
      </c>
      <c r="O64" s="21"/>
      <c r="P64" s="21"/>
    </row>
    <row r="65" spans="1:19" ht="15.75">
      <c r="A65" s="4">
        <v>2004</v>
      </c>
      <c r="B65" s="10">
        <v>87.09</v>
      </c>
      <c r="C65" s="10">
        <v>84.15</v>
      </c>
      <c r="D65" s="10">
        <v>89.23</v>
      </c>
      <c r="E65" s="10">
        <v>93.2</v>
      </c>
      <c r="F65" s="10">
        <v>103.5</v>
      </c>
      <c r="G65" s="10">
        <v>109.47</v>
      </c>
      <c r="H65" s="10">
        <v>112.12</v>
      </c>
      <c r="I65" s="10">
        <v>115.6</v>
      </c>
      <c r="J65" s="10">
        <v>113.15</v>
      </c>
      <c r="K65" s="10">
        <v>113.2</v>
      </c>
      <c r="L65" s="10">
        <v>105.46</v>
      </c>
      <c r="M65" s="10">
        <v>102.68</v>
      </c>
      <c r="N65" s="24">
        <f t="shared" si="1"/>
        <v>102.40416666666668</v>
      </c>
      <c r="O65" s="21"/>
      <c r="P65" s="21"/>
    </row>
    <row r="66" spans="1:19" ht="15.75">
      <c r="A66" s="4">
        <v>2005</v>
      </c>
      <c r="B66" s="10">
        <v>104.50725</v>
      </c>
      <c r="C66" s="10">
        <v>98.043947368421058</v>
      </c>
      <c r="D66" s="10">
        <v>105.00454545454546</v>
      </c>
      <c r="E66" s="10">
        <v>109.77619047619048</v>
      </c>
      <c r="F66" s="10">
        <v>111.0854761904762</v>
      </c>
      <c r="G66" s="10">
        <v>109.98636363636365</v>
      </c>
      <c r="H66" s="10">
        <v>108.76625</v>
      </c>
      <c r="I66" s="10">
        <v>110.27804347826087</v>
      </c>
      <c r="J66" s="10">
        <v>114.41428571428571</v>
      </c>
      <c r="K66" s="10">
        <v>117.10119047619045</v>
      </c>
      <c r="L66" s="10">
        <v>115.5483333333333</v>
      </c>
      <c r="M66" s="10">
        <v>114.94</v>
      </c>
      <c r="N66" s="24">
        <f t="shared" si="1"/>
        <v>109.95432301067228</v>
      </c>
      <c r="O66" s="21"/>
    </row>
    <row r="67" spans="1:19" ht="15.75">
      <c r="A67" s="4">
        <v>2006</v>
      </c>
      <c r="B67" s="10">
        <v>112.76100000000001</v>
      </c>
      <c r="C67" s="10">
        <v>107.92657894736843</v>
      </c>
      <c r="D67" s="10">
        <v>104.21934782608695</v>
      </c>
      <c r="E67" s="10">
        <v>101.44657894736841</v>
      </c>
      <c r="F67" s="10">
        <v>103.21</v>
      </c>
      <c r="G67" s="10">
        <v>112.26</v>
      </c>
      <c r="H67" s="10">
        <v>114.67</v>
      </c>
      <c r="I67" s="10">
        <v>115.96</v>
      </c>
      <c r="J67" s="10">
        <v>117.03</v>
      </c>
      <c r="K67" s="10">
        <v>108.35</v>
      </c>
      <c r="L67" s="10">
        <v>99.06</v>
      </c>
      <c r="M67" s="10">
        <v>98.65</v>
      </c>
      <c r="N67" s="24">
        <f t="shared" si="1"/>
        <v>107.96195881006865</v>
      </c>
      <c r="O67" s="21"/>
    </row>
    <row r="68" spans="1:19" ht="15.75">
      <c r="A68" s="4">
        <v>2007</v>
      </c>
      <c r="B68" s="10">
        <v>96.28</v>
      </c>
      <c r="C68" s="10">
        <v>99.36</v>
      </c>
      <c r="D68" s="10">
        <v>104.83</v>
      </c>
      <c r="E68" s="10">
        <v>108.71</v>
      </c>
      <c r="F68" s="10">
        <v>109.17</v>
      </c>
      <c r="G68" s="10">
        <v>108.65</v>
      </c>
      <c r="H68" s="10">
        <v>114.99</v>
      </c>
      <c r="I68" s="10">
        <v>116.32</v>
      </c>
      <c r="J68" s="10">
        <v>117.08</v>
      </c>
      <c r="K68" s="10">
        <v>112.43</v>
      </c>
      <c r="L68" s="10">
        <v>108.98</v>
      </c>
      <c r="M68" s="10">
        <v>105.01</v>
      </c>
      <c r="N68" s="24">
        <f t="shared" si="1"/>
        <v>108.48416666666667</v>
      </c>
    </row>
    <row r="69" spans="1:19" ht="15.75">
      <c r="A69" s="4">
        <v>2008</v>
      </c>
      <c r="B69" s="10">
        <v>99.47</v>
      </c>
      <c r="C69" s="10">
        <v>104.95</v>
      </c>
      <c r="D69" s="10">
        <v>100.46</v>
      </c>
      <c r="E69" s="10">
        <v>101.16</v>
      </c>
      <c r="F69" s="10">
        <v>109.19</v>
      </c>
      <c r="G69" s="10">
        <v>111.63</v>
      </c>
      <c r="H69" s="10">
        <v>112.22</v>
      </c>
      <c r="I69" s="10">
        <v>113.84</v>
      </c>
      <c r="J69" s="10">
        <v>108.66</v>
      </c>
      <c r="K69" s="10">
        <v>97.96</v>
      </c>
      <c r="L69" s="10">
        <v>96.04</v>
      </c>
      <c r="M69" s="10">
        <v>90.57</v>
      </c>
      <c r="N69" s="24">
        <f t="shared" si="1"/>
        <v>103.84583333333332</v>
      </c>
      <c r="R69" s="44"/>
    </row>
    <row r="70" spans="1:19" ht="15.75">
      <c r="A70" s="4">
        <v>2009</v>
      </c>
      <c r="B70" s="10">
        <v>94.42</v>
      </c>
      <c r="C70" s="10">
        <v>92.64</v>
      </c>
      <c r="D70" s="10">
        <v>92.37</v>
      </c>
      <c r="E70" s="10">
        <v>98.07</v>
      </c>
      <c r="F70" s="10">
        <v>99.49</v>
      </c>
      <c r="G70" s="10">
        <v>98</v>
      </c>
      <c r="H70" s="10">
        <v>103.04</v>
      </c>
      <c r="I70" s="10">
        <v>100.32</v>
      </c>
      <c r="J70" s="10">
        <v>97.77</v>
      </c>
      <c r="K70" s="10">
        <v>93.97</v>
      </c>
      <c r="L70" s="10">
        <v>93.63624992370606</v>
      </c>
      <c r="M70" s="10">
        <v>93.59659056230025</v>
      </c>
      <c r="N70" s="24">
        <f t="shared" si="1"/>
        <v>96.443570040500518</v>
      </c>
      <c r="R70" s="44"/>
    </row>
    <row r="71" spans="1:19" ht="15.75">
      <c r="A71" s="4">
        <v>2010</v>
      </c>
      <c r="B71" s="10">
        <v>97.084211650647617</v>
      </c>
      <c r="C71" s="10">
        <v>100.07763109709087</v>
      </c>
      <c r="D71" s="10">
        <v>104.30652154010275</v>
      </c>
      <c r="E71" s="10">
        <v>112.5125004161488</v>
      </c>
      <c r="F71" s="10">
        <v>110.67475051879883</v>
      </c>
      <c r="G71" s="10">
        <v>110.83068188753995</v>
      </c>
      <c r="H71" s="10">
        <v>113.8547621227446</v>
      </c>
      <c r="I71" s="10">
        <v>113.53295412930575</v>
      </c>
      <c r="J71" s="10">
        <v>111.36071450369698</v>
      </c>
      <c r="K71" s="10">
        <v>109.61547633579799</v>
      </c>
      <c r="L71" s="10">
        <v>113.85357193719773</v>
      </c>
      <c r="M71" s="10">
        <v>119.46522738370028</v>
      </c>
      <c r="N71" s="24">
        <f t="shared" si="1"/>
        <v>109.76408362689769</v>
      </c>
      <c r="R71" s="44"/>
    </row>
    <row r="72" spans="1:19" ht="15.75">
      <c r="A72" s="4">
        <v>2011</v>
      </c>
      <c r="B72" s="10">
        <v>124.65125007629395</v>
      </c>
      <c r="C72" s="10">
        <v>127.46184178402549</v>
      </c>
      <c r="D72" s="10">
        <v>130.44565184220025</v>
      </c>
      <c r="E72" s="10">
        <v>133.20625076293945</v>
      </c>
      <c r="F72" s="10">
        <v>127.07857004801433</v>
      </c>
      <c r="G72" s="10">
        <v>130.6965911171653</v>
      </c>
      <c r="H72" s="10">
        <v>138.25749969482422</v>
      </c>
      <c r="I72" s="10">
        <v>133.85869631559953</v>
      </c>
      <c r="J72" s="10">
        <v>134.03690519787017</v>
      </c>
      <c r="K72" s="10">
        <v>139.54047648111978</v>
      </c>
      <c r="L72" s="10">
        <v>143.72857084728423</v>
      </c>
      <c r="M72" s="10">
        <v>144.76309640066964</v>
      </c>
      <c r="N72" s="24">
        <f t="shared" si="1"/>
        <v>133.97711671400052</v>
      </c>
      <c r="O72" s="10"/>
      <c r="P72" s="10"/>
      <c r="Q72" s="10"/>
      <c r="R72" s="44"/>
      <c r="S72" s="10"/>
    </row>
    <row r="73" spans="1:19" ht="15.75">
      <c r="A73" s="4">
        <v>2012</v>
      </c>
      <c r="B73" s="10">
        <v>150.70500030517579</v>
      </c>
      <c r="C73" s="10">
        <v>156.17300033569336</v>
      </c>
      <c r="D73" s="10">
        <v>154.22727203369141</v>
      </c>
      <c r="E73" s="10">
        <v>149.50500030517577</v>
      </c>
      <c r="F73" s="10">
        <v>152.22568303888494</v>
      </c>
      <c r="G73" s="10">
        <v>155.21904790969123</v>
      </c>
      <c r="H73" s="10">
        <v>140.13452366420202</v>
      </c>
      <c r="I73" s="10">
        <v>140.39999986731488</v>
      </c>
      <c r="J73" s="10">
        <v>144.44078786749589</v>
      </c>
      <c r="K73" s="10">
        <v>145.28587142280909</v>
      </c>
      <c r="L73" s="10">
        <v>145.33047485351562</v>
      </c>
      <c r="M73" s="10">
        <v>150.90124740600587</v>
      </c>
      <c r="N73" s="24">
        <f t="shared" si="1"/>
        <v>148.71232575080464</v>
      </c>
      <c r="O73" s="10"/>
      <c r="P73" s="10"/>
      <c r="Q73" s="10"/>
      <c r="R73" s="44"/>
      <c r="S73" s="10"/>
    </row>
    <row r="74" spans="1:19" ht="15.75">
      <c r="A74" s="4">
        <v>2013</v>
      </c>
      <c r="B74" s="10">
        <v>148.08095223563058</v>
      </c>
      <c r="C74" s="10">
        <v>143.84605327405427</v>
      </c>
      <c r="D74" s="10">
        <v>137.75624999999999</v>
      </c>
      <c r="E74" s="10">
        <v>139.08068154074928</v>
      </c>
      <c r="F74" s="10">
        <v>137.59318126331675</v>
      </c>
      <c r="G74" s="10">
        <v>145.68625030517578</v>
      </c>
      <c r="H74" s="10">
        <v>151.97159160267222</v>
      </c>
      <c r="I74" s="10">
        <v>154.47045551646841</v>
      </c>
      <c r="J74" s="10">
        <v>157.94250030517577</v>
      </c>
      <c r="K74" s="10">
        <v>165.49282637886378</v>
      </c>
      <c r="L74" s="10">
        <v>164.48625030517579</v>
      </c>
      <c r="M74" s="10">
        <v>166.20238167898995</v>
      </c>
      <c r="N74" s="24">
        <f t="shared" si="1"/>
        <v>151.05078120052272</v>
      </c>
      <c r="O74" s="10"/>
      <c r="P74" s="10"/>
      <c r="Q74" s="10"/>
      <c r="R74" s="44"/>
      <c r="S74" s="10"/>
    </row>
    <row r="75" spans="1:19" ht="15.75">
      <c r="A75" s="4">
        <v>2014</v>
      </c>
      <c r="B75" s="10">
        <v>169.48809596470423</v>
      </c>
      <c r="C75" s="10">
        <v>169.71447352359169</v>
      </c>
      <c r="D75" s="10">
        <v>174.69404747372582</v>
      </c>
      <c r="E75" s="10">
        <v>178.9154772077288</v>
      </c>
      <c r="F75" s="10">
        <v>187.84166681198846</v>
      </c>
      <c r="G75" s="10">
        <v>206.15595136369978</v>
      </c>
      <c r="H75" s="10">
        <v>215.47818131880328</v>
      </c>
      <c r="I75" s="10">
        <v>217.51880827404204</v>
      </c>
      <c r="J75" s="10">
        <v>229.07619149344308</v>
      </c>
      <c r="K75" s="10">
        <v>239.52369557256284</v>
      </c>
      <c r="L75" s="10">
        <v>237.06184226588198</v>
      </c>
      <c r="M75" s="10">
        <v>224.69</v>
      </c>
      <c r="N75" s="24">
        <f t="shared" si="1"/>
        <v>204.17986927251434</v>
      </c>
      <c r="O75" s="10"/>
      <c r="P75" s="10"/>
      <c r="Q75" s="10"/>
      <c r="R75" s="44"/>
      <c r="S75" s="10"/>
    </row>
    <row r="76" spans="1:19" ht="15.75">
      <c r="A76" s="4">
        <v>2015</v>
      </c>
      <c r="B76" s="10">
        <v>217.76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44"/>
      <c r="S76" s="10"/>
    </row>
    <row r="77" spans="1:19" ht="15.75">
      <c r="A77" s="4">
        <v>2016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44"/>
      <c r="S77" s="10"/>
    </row>
    <row r="78" spans="1:19" ht="15.75">
      <c r="A78" s="1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44"/>
      <c r="S78" s="10"/>
    </row>
    <row r="79" spans="1:19">
      <c r="R79" s="44"/>
    </row>
    <row r="80" spans="1:19" ht="18.75">
      <c r="A80" s="2" t="s">
        <v>18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"/>
      <c r="R80" s="44"/>
    </row>
    <row r="81" spans="1:25" ht="16.5" thickBot="1">
      <c r="A81" s="5"/>
      <c r="B81" s="6" t="s">
        <v>0</v>
      </c>
      <c r="C81" s="6" t="s">
        <v>1</v>
      </c>
      <c r="D81" s="6" t="s">
        <v>2</v>
      </c>
      <c r="E81" s="6" t="s">
        <v>3</v>
      </c>
      <c r="F81" s="6" t="s">
        <v>4</v>
      </c>
      <c r="G81" s="6" t="s">
        <v>5</v>
      </c>
      <c r="H81" s="6" t="s">
        <v>6</v>
      </c>
      <c r="I81" s="6" t="s">
        <v>7</v>
      </c>
      <c r="J81" s="6" t="s">
        <v>8</v>
      </c>
      <c r="K81" s="6" t="s">
        <v>9</v>
      </c>
      <c r="L81" s="6" t="s">
        <v>10</v>
      </c>
      <c r="M81" s="6" t="s">
        <v>11</v>
      </c>
      <c r="N81" s="15" t="s">
        <v>13</v>
      </c>
      <c r="R81" s="44"/>
    </row>
    <row r="82" spans="1:25" ht="16.5" thickTop="1">
      <c r="A82" s="4">
        <v>1983</v>
      </c>
      <c r="B82" s="10">
        <v>70.72</v>
      </c>
      <c r="C82" s="10">
        <v>74.97</v>
      </c>
      <c r="D82" s="10">
        <v>77.099999999999994</v>
      </c>
      <c r="E82" s="10">
        <v>75.06</v>
      </c>
      <c r="F82" s="10">
        <v>75.94</v>
      </c>
      <c r="G82" s="10">
        <v>75.5</v>
      </c>
      <c r="H82" s="11" t="s">
        <v>12</v>
      </c>
      <c r="I82" s="11" t="s">
        <v>12</v>
      </c>
      <c r="J82" s="10">
        <v>60.83</v>
      </c>
      <c r="K82" s="10">
        <v>62.61</v>
      </c>
      <c r="L82" s="10">
        <v>66.12</v>
      </c>
      <c r="M82" s="10">
        <v>69.84</v>
      </c>
      <c r="N82" s="23">
        <f>AVERAGE(B82:M82)</f>
        <v>70.869</v>
      </c>
      <c r="R82" s="44"/>
    </row>
    <row r="83" spans="1:25" ht="15.75">
      <c r="A83" s="4">
        <v>1984</v>
      </c>
      <c r="B83" s="10">
        <v>70.67</v>
      </c>
      <c r="C83" s="10">
        <v>72.81</v>
      </c>
      <c r="D83" s="10">
        <v>71.930000000000007</v>
      </c>
      <c r="E83" s="10">
        <v>71.31</v>
      </c>
      <c r="F83" s="10">
        <v>70.75</v>
      </c>
      <c r="G83" s="10">
        <v>71.66</v>
      </c>
      <c r="H83" s="10">
        <v>71.5</v>
      </c>
      <c r="I83" s="10">
        <v>69</v>
      </c>
      <c r="J83" s="10">
        <v>68.64</v>
      </c>
      <c r="K83" s="10">
        <v>67.180000000000007</v>
      </c>
      <c r="L83" s="10">
        <v>67.77</v>
      </c>
      <c r="M83" s="10">
        <v>69.349999999999994</v>
      </c>
      <c r="N83" s="24">
        <f t="shared" ref="N83:N109" si="2">AVERAGE(B83:M83)</f>
        <v>70.214166666666671</v>
      </c>
      <c r="P83" s="25"/>
      <c r="Q83" s="26"/>
      <c r="R83" s="44"/>
      <c r="S83" s="25"/>
      <c r="T83" s="25"/>
      <c r="U83" s="25"/>
      <c r="V83" s="25"/>
      <c r="W83" s="25"/>
      <c r="X83" s="27"/>
      <c r="Y83" s="25"/>
    </row>
    <row r="84" spans="1:25" ht="15.75">
      <c r="A84" s="4">
        <v>1985</v>
      </c>
      <c r="B84" s="10">
        <v>72.290000000000006</v>
      </c>
      <c r="C84" s="10">
        <v>74.709999999999994</v>
      </c>
      <c r="D84" s="10">
        <v>74.56</v>
      </c>
      <c r="E84" s="10">
        <v>76.06</v>
      </c>
      <c r="F84" s="10">
        <v>75.45</v>
      </c>
      <c r="G84" s="10">
        <v>72.92</v>
      </c>
      <c r="H84" s="10">
        <v>69.75</v>
      </c>
      <c r="I84" s="10">
        <v>69.88</v>
      </c>
      <c r="J84" s="10">
        <v>65.69</v>
      </c>
      <c r="K84" s="10">
        <v>66.42</v>
      </c>
      <c r="L84" s="10">
        <v>68.36</v>
      </c>
      <c r="M84" s="10">
        <v>66.05</v>
      </c>
      <c r="N84" s="24">
        <f t="shared" si="2"/>
        <v>71.011666666666656</v>
      </c>
      <c r="P84" s="25"/>
      <c r="Q84" s="25"/>
      <c r="R84" s="44"/>
      <c r="S84" s="25"/>
      <c r="T84" s="25"/>
      <c r="U84" s="25"/>
      <c r="V84" s="25"/>
      <c r="W84" s="25"/>
      <c r="X84" s="25"/>
      <c r="Y84" s="25"/>
    </row>
    <row r="85" spans="1:25" ht="15.75">
      <c r="A85" s="4">
        <v>1986</v>
      </c>
      <c r="B85" s="10">
        <v>68.03</v>
      </c>
      <c r="C85" s="10">
        <v>69.33</v>
      </c>
      <c r="D85" s="10">
        <v>71.81</v>
      </c>
      <c r="E85" s="10">
        <v>67.5</v>
      </c>
      <c r="F85" s="10">
        <v>68.69</v>
      </c>
      <c r="G85" s="10">
        <v>65.62</v>
      </c>
      <c r="H85" s="10">
        <v>65.19</v>
      </c>
      <c r="I85" s="10">
        <v>66.38</v>
      </c>
      <c r="J85" s="10">
        <v>70.599999999999994</v>
      </c>
      <c r="K85" s="10">
        <v>69.17</v>
      </c>
      <c r="L85" s="10">
        <v>68.260000000000005</v>
      </c>
      <c r="M85" s="10">
        <v>70.099999999999994</v>
      </c>
      <c r="N85" s="24">
        <f t="shared" si="2"/>
        <v>68.39</v>
      </c>
      <c r="R85" s="44"/>
    </row>
    <row r="86" spans="1:25" ht="15.75">
      <c r="A86" s="4">
        <v>1987</v>
      </c>
      <c r="B86" s="10">
        <v>74.739999999999995</v>
      </c>
      <c r="C86" s="10">
        <v>75.540000000000006</v>
      </c>
      <c r="D86" s="10">
        <v>78.962999999999994</v>
      </c>
      <c r="E86" s="10">
        <v>80.16</v>
      </c>
      <c r="F86" s="10">
        <v>76.22</v>
      </c>
      <c r="G86" s="10">
        <v>76.25</v>
      </c>
      <c r="H86" s="10">
        <v>79.69</v>
      </c>
      <c r="I86" s="10">
        <v>87.46</v>
      </c>
      <c r="J86" s="10">
        <v>93.49</v>
      </c>
      <c r="K86" s="10">
        <v>79.42</v>
      </c>
      <c r="L86" s="10">
        <v>86.97</v>
      </c>
      <c r="M86" s="10">
        <v>89.18</v>
      </c>
      <c r="N86" s="24">
        <f t="shared" si="2"/>
        <v>81.506916666666669</v>
      </c>
      <c r="R86" s="44"/>
    </row>
    <row r="87" spans="1:25" ht="15.75">
      <c r="A87" s="4">
        <v>1988</v>
      </c>
      <c r="B87" s="10">
        <v>94.48</v>
      </c>
      <c r="C87" s="10">
        <v>94.44</v>
      </c>
      <c r="D87" s="10">
        <v>96.58</v>
      </c>
      <c r="E87" s="10">
        <v>96.84</v>
      </c>
      <c r="F87" s="10">
        <v>95.03</v>
      </c>
      <c r="G87" s="10">
        <v>91.78</v>
      </c>
      <c r="H87" s="10">
        <v>88.32</v>
      </c>
      <c r="I87" s="10">
        <v>93.04</v>
      </c>
      <c r="J87" s="10">
        <v>94.32</v>
      </c>
      <c r="K87" s="10">
        <v>94.78</v>
      </c>
      <c r="L87" s="10">
        <v>96.61</v>
      </c>
      <c r="M87" s="10">
        <v>91.87</v>
      </c>
      <c r="N87" s="24">
        <f t="shared" si="2"/>
        <v>94.007499999999979</v>
      </c>
    </row>
    <row r="88" spans="1:25" ht="15.75">
      <c r="A88" s="4">
        <v>1989</v>
      </c>
      <c r="B88" s="10">
        <v>95.98</v>
      </c>
      <c r="C88" s="10">
        <v>96.99</v>
      </c>
      <c r="D88" s="10">
        <v>95.09</v>
      </c>
      <c r="E88" s="10">
        <v>92.98</v>
      </c>
      <c r="F88" s="10">
        <v>95.85</v>
      </c>
      <c r="G88" s="10">
        <v>93.5</v>
      </c>
      <c r="H88" s="10">
        <v>91.38</v>
      </c>
      <c r="I88" s="10">
        <v>98.06</v>
      </c>
      <c r="J88" s="10">
        <v>91.61</v>
      </c>
      <c r="K88" s="10">
        <v>91.28</v>
      </c>
      <c r="L88" s="10">
        <v>93.04</v>
      </c>
      <c r="M88" s="10">
        <v>92.87</v>
      </c>
      <c r="N88" s="24">
        <f t="shared" si="2"/>
        <v>94.052500000000009</v>
      </c>
    </row>
    <row r="89" spans="1:25" ht="15.75">
      <c r="A89" s="4">
        <v>1990</v>
      </c>
      <c r="B89" s="10">
        <v>98.48</v>
      </c>
      <c r="C89" s="10">
        <v>99.63</v>
      </c>
      <c r="D89" s="10">
        <v>99.86</v>
      </c>
      <c r="E89" s="10">
        <v>102.28</v>
      </c>
      <c r="F89" s="10">
        <v>104.33</v>
      </c>
      <c r="G89" s="10">
        <v>105.53</v>
      </c>
      <c r="H89" s="10">
        <v>96.94</v>
      </c>
      <c r="I89" s="10">
        <v>102.53</v>
      </c>
      <c r="J89" s="10">
        <v>98.69</v>
      </c>
      <c r="K89" s="10">
        <v>98.74</v>
      </c>
      <c r="L89" s="10">
        <v>102.2</v>
      </c>
      <c r="M89" s="10">
        <v>105.83</v>
      </c>
      <c r="N89" s="24">
        <f t="shared" si="2"/>
        <v>101.25333333333333</v>
      </c>
    </row>
    <row r="90" spans="1:25" ht="15.75">
      <c r="A90" s="4">
        <v>1991</v>
      </c>
      <c r="B90" s="10">
        <v>108.46</v>
      </c>
      <c r="C90" s="10">
        <v>110.72</v>
      </c>
      <c r="D90" s="10">
        <v>112.72</v>
      </c>
      <c r="E90" s="10">
        <v>110.91</v>
      </c>
      <c r="F90" s="10">
        <v>113.93</v>
      </c>
      <c r="G90" s="11" t="s">
        <v>12</v>
      </c>
      <c r="H90" s="10">
        <v>113.25</v>
      </c>
      <c r="I90" s="10">
        <v>96.82</v>
      </c>
      <c r="J90" s="10">
        <v>101.94</v>
      </c>
      <c r="K90" s="10">
        <v>98.49</v>
      </c>
      <c r="L90" s="10">
        <v>97.58</v>
      </c>
      <c r="M90" s="10">
        <v>94.39</v>
      </c>
      <c r="N90" s="24">
        <f t="shared" si="2"/>
        <v>105.38272727272728</v>
      </c>
    </row>
    <row r="91" spans="1:25" ht="15.75">
      <c r="A91" s="4">
        <v>1992</v>
      </c>
      <c r="B91" s="10">
        <v>94.23</v>
      </c>
      <c r="C91" s="10">
        <v>99.51</v>
      </c>
      <c r="D91" s="10">
        <v>97.79</v>
      </c>
      <c r="E91" s="10">
        <v>96.18</v>
      </c>
      <c r="F91" s="10">
        <v>95.75</v>
      </c>
      <c r="G91" s="11" t="s">
        <v>12</v>
      </c>
      <c r="H91" s="11" t="s">
        <v>12</v>
      </c>
      <c r="I91" s="10">
        <v>97.19</v>
      </c>
      <c r="J91" s="10">
        <v>98.98</v>
      </c>
      <c r="K91" s="10">
        <v>93.16</v>
      </c>
      <c r="L91" s="10">
        <v>94.67</v>
      </c>
      <c r="M91" s="10">
        <v>98.04</v>
      </c>
      <c r="N91" s="24">
        <f t="shared" si="2"/>
        <v>96.55</v>
      </c>
    </row>
    <row r="92" spans="1:25" ht="15.75">
      <c r="A92" s="4">
        <v>1993</v>
      </c>
      <c r="B92" s="10">
        <v>102.98</v>
      </c>
      <c r="C92" s="10">
        <v>103.96</v>
      </c>
      <c r="D92" s="10">
        <v>108.31</v>
      </c>
      <c r="E92" s="10">
        <v>103.64</v>
      </c>
      <c r="F92" s="10">
        <v>103.99</v>
      </c>
      <c r="G92" s="10">
        <v>106.75</v>
      </c>
      <c r="H92" s="11" t="s">
        <v>12</v>
      </c>
      <c r="I92" s="10">
        <v>111</v>
      </c>
      <c r="J92" s="10">
        <v>100.63</v>
      </c>
      <c r="K92" s="10">
        <v>99.61</v>
      </c>
      <c r="L92" s="10">
        <v>100.94</v>
      </c>
      <c r="M92" s="10">
        <v>98.53</v>
      </c>
      <c r="N92" s="24">
        <f t="shared" si="2"/>
        <v>103.66727272727272</v>
      </c>
    </row>
    <row r="93" spans="1:25" ht="15.75">
      <c r="A93" s="4">
        <v>1994</v>
      </c>
      <c r="B93" s="12">
        <v>104.94</v>
      </c>
      <c r="C93" s="12">
        <v>104.31</v>
      </c>
      <c r="D93" s="12">
        <v>105.92</v>
      </c>
      <c r="E93" s="12">
        <v>105.44</v>
      </c>
      <c r="F93" s="11" t="s">
        <v>12</v>
      </c>
      <c r="G93" s="11" t="s">
        <v>12</v>
      </c>
      <c r="H93" s="11" t="s">
        <v>12</v>
      </c>
      <c r="I93" s="11" t="s">
        <v>12</v>
      </c>
      <c r="J93" s="12">
        <v>81.98</v>
      </c>
      <c r="K93" s="12">
        <v>81.89</v>
      </c>
      <c r="L93" s="12">
        <v>83.81</v>
      </c>
      <c r="M93" s="12">
        <v>84.67</v>
      </c>
      <c r="N93" s="24">
        <f t="shared" si="2"/>
        <v>94.11999999999999</v>
      </c>
    </row>
    <row r="94" spans="1:25" ht="15.75">
      <c r="A94" s="4">
        <v>1995</v>
      </c>
      <c r="B94" s="12">
        <v>87.28</v>
      </c>
      <c r="C94" s="12">
        <v>90</v>
      </c>
      <c r="D94" s="12">
        <v>86.65</v>
      </c>
      <c r="E94" s="12">
        <v>81.41</v>
      </c>
      <c r="F94" s="12">
        <v>78.430000000000007</v>
      </c>
      <c r="G94" s="12">
        <v>77.25</v>
      </c>
      <c r="H94" s="12">
        <v>67.25</v>
      </c>
      <c r="I94" s="12">
        <v>63.75</v>
      </c>
      <c r="J94" s="12">
        <v>66.67</v>
      </c>
      <c r="K94" s="12">
        <v>69.010000000000005</v>
      </c>
      <c r="L94" s="12">
        <v>69.12</v>
      </c>
      <c r="M94" s="12">
        <v>68.81</v>
      </c>
      <c r="N94" s="24">
        <f t="shared" si="2"/>
        <v>75.469166666666652</v>
      </c>
    </row>
    <row r="95" spans="1:25" ht="15.75">
      <c r="A95" s="4">
        <v>1996</v>
      </c>
      <c r="B95" s="12">
        <v>65.84</v>
      </c>
      <c r="C95" s="12">
        <v>68.599999999999994</v>
      </c>
      <c r="D95" s="12">
        <v>66.569999999999993</v>
      </c>
      <c r="E95" s="12">
        <v>63.8</v>
      </c>
      <c r="F95" s="12">
        <v>61.8</v>
      </c>
      <c r="G95" s="12">
        <v>60</v>
      </c>
      <c r="H95" s="12">
        <v>57.5</v>
      </c>
      <c r="I95" s="12">
        <v>63.8</v>
      </c>
      <c r="J95" s="12">
        <v>65.61</v>
      </c>
      <c r="K95" s="12">
        <v>64.739999999999995</v>
      </c>
      <c r="L95" s="12">
        <v>66.91</v>
      </c>
      <c r="M95" s="12">
        <v>68.989999999999995</v>
      </c>
      <c r="N95" s="24">
        <f t="shared" si="2"/>
        <v>64.513333333333335</v>
      </c>
    </row>
    <row r="96" spans="1:25" ht="15.75">
      <c r="A96" s="4">
        <v>1997</v>
      </c>
      <c r="B96" s="12">
        <v>75.400000000000006</v>
      </c>
      <c r="C96" s="12">
        <v>84.49</v>
      </c>
      <c r="D96" s="12">
        <v>88.26</v>
      </c>
      <c r="E96" s="12">
        <v>89.84</v>
      </c>
      <c r="F96" s="12">
        <v>90.07</v>
      </c>
      <c r="G96" s="12">
        <v>85.59</v>
      </c>
      <c r="H96" s="11" t="s">
        <v>12</v>
      </c>
      <c r="I96" s="11" t="s">
        <v>12</v>
      </c>
      <c r="J96" s="12">
        <v>93.5</v>
      </c>
      <c r="K96" s="12">
        <v>92.21</v>
      </c>
      <c r="L96" s="12">
        <v>91.25</v>
      </c>
      <c r="M96" s="12">
        <v>97.91</v>
      </c>
      <c r="N96" s="24">
        <f t="shared" si="2"/>
        <v>88.852000000000004</v>
      </c>
    </row>
    <row r="97" spans="1:18" ht="15.75">
      <c r="A97" s="4">
        <v>1998</v>
      </c>
      <c r="B97" s="12">
        <v>98.75</v>
      </c>
      <c r="C97" s="12">
        <v>96.68</v>
      </c>
      <c r="D97" s="12">
        <v>97.98</v>
      </c>
      <c r="E97" s="11" t="s">
        <v>12</v>
      </c>
      <c r="F97" s="12">
        <v>91.7</v>
      </c>
      <c r="G97" s="11" t="s">
        <v>12</v>
      </c>
      <c r="H97" s="11" t="s">
        <v>12</v>
      </c>
      <c r="I97" s="11" t="s">
        <v>12</v>
      </c>
      <c r="J97" s="12">
        <v>77.55</v>
      </c>
      <c r="K97" s="12">
        <v>81.22</v>
      </c>
      <c r="L97" s="12">
        <v>84.71</v>
      </c>
      <c r="M97" s="12">
        <v>85.9</v>
      </c>
      <c r="N97" s="24">
        <f t="shared" si="2"/>
        <v>89.311250000000001</v>
      </c>
    </row>
    <row r="98" spans="1:18" ht="15.75">
      <c r="A98" s="4">
        <v>1999</v>
      </c>
      <c r="B98" s="12">
        <v>93.19</v>
      </c>
      <c r="C98" s="12">
        <v>94.93</v>
      </c>
      <c r="D98" s="12">
        <v>93.14</v>
      </c>
      <c r="E98" s="12">
        <v>93</v>
      </c>
      <c r="F98" s="12">
        <v>93</v>
      </c>
      <c r="G98" s="11" t="s">
        <v>12</v>
      </c>
      <c r="H98" s="11" t="s">
        <v>12</v>
      </c>
      <c r="I98" s="12">
        <v>97</v>
      </c>
      <c r="J98" s="12">
        <v>96.858750000000001</v>
      </c>
      <c r="K98" s="12">
        <v>97.53</v>
      </c>
      <c r="L98" s="12">
        <v>97.83</v>
      </c>
      <c r="M98" s="12">
        <v>104.18</v>
      </c>
      <c r="N98" s="24">
        <f t="shared" si="2"/>
        <v>96.065875000000005</v>
      </c>
    </row>
    <row r="99" spans="1:18" ht="15.75">
      <c r="A99" s="4">
        <v>2000</v>
      </c>
      <c r="B99" s="12">
        <v>111.0575</v>
      </c>
      <c r="C99" s="12">
        <v>110.55374999999999</v>
      </c>
      <c r="D99" s="12">
        <v>109.86</v>
      </c>
      <c r="E99" s="12">
        <v>106.37125</v>
      </c>
      <c r="F99" s="12">
        <v>105.73375</v>
      </c>
      <c r="G99" s="18">
        <v>97.76</v>
      </c>
      <c r="H99" s="11" t="s">
        <v>12</v>
      </c>
      <c r="I99" s="12">
        <v>107.235</v>
      </c>
      <c r="J99" s="12">
        <v>107.27666666666667</v>
      </c>
      <c r="K99" s="12">
        <v>107.6225</v>
      </c>
      <c r="L99" s="12">
        <v>108.434</v>
      </c>
      <c r="M99" s="12">
        <v>109.56</v>
      </c>
      <c r="N99" s="24">
        <f t="shared" si="2"/>
        <v>107.40585606060604</v>
      </c>
    </row>
    <row r="100" spans="1:18" ht="15.75">
      <c r="A100" s="4">
        <v>2001</v>
      </c>
      <c r="B100" s="12">
        <v>112.92400000000001</v>
      </c>
      <c r="C100" s="12">
        <v>110.86</v>
      </c>
      <c r="D100" s="12">
        <v>112.60166666666667</v>
      </c>
      <c r="E100" s="12">
        <v>110.10250000000001</v>
      </c>
      <c r="F100" s="12">
        <v>109.48625</v>
      </c>
      <c r="G100" s="18">
        <v>108</v>
      </c>
      <c r="H100" s="11">
        <v>109.44</v>
      </c>
      <c r="I100" s="12">
        <v>111.07333333333334</v>
      </c>
      <c r="J100" s="12">
        <v>107.28125</v>
      </c>
      <c r="K100" s="12">
        <v>104.94200000000001</v>
      </c>
      <c r="L100" s="12">
        <v>99.967500000000001</v>
      </c>
      <c r="M100" s="12">
        <v>103.22333333333334</v>
      </c>
      <c r="N100" s="24">
        <f t="shared" si="2"/>
        <v>108.3251527777778</v>
      </c>
    </row>
    <row r="101" spans="1:18" ht="15.75">
      <c r="A101" s="4">
        <v>2002</v>
      </c>
      <c r="B101" s="12">
        <v>110.27500000000001</v>
      </c>
      <c r="C101" s="12">
        <v>111.5825</v>
      </c>
      <c r="D101" s="12">
        <v>112.47499999999999</v>
      </c>
      <c r="E101" s="11" t="s">
        <v>12</v>
      </c>
      <c r="F101" s="11" t="s">
        <v>12</v>
      </c>
      <c r="G101" s="12">
        <v>87.42</v>
      </c>
      <c r="H101" s="12">
        <v>86.5</v>
      </c>
      <c r="I101" s="12">
        <v>94.83</v>
      </c>
      <c r="J101" s="12">
        <v>87.803333333333327</v>
      </c>
      <c r="K101" s="12">
        <v>90.818000000000012</v>
      </c>
      <c r="L101" s="12">
        <v>99.423749999999998</v>
      </c>
      <c r="M101" s="12">
        <v>105.41166666666668</v>
      </c>
      <c r="N101" s="24">
        <f t="shared" si="2"/>
        <v>98.653924999999987</v>
      </c>
    </row>
    <row r="102" spans="1:18" ht="15.75">
      <c r="A102" s="4">
        <v>2003</v>
      </c>
      <c r="B102" s="12">
        <v>103.105</v>
      </c>
      <c r="C102" s="12">
        <v>99.033749999999998</v>
      </c>
      <c r="D102" s="12">
        <v>101.40833333333335</v>
      </c>
      <c r="E102" s="12">
        <v>107.315</v>
      </c>
      <c r="F102" s="12">
        <v>105.1825</v>
      </c>
      <c r="G102" s="12">
        <v>105</v>
      </c>
      <c r="H102" s="11" t="s">
        <v>12</v>
      </c>
      <c r="I102" s="12">
        <v>108.43</v>
      </c>
      <c r="J102" s="12">
        <v>109.44275000000002</v>
      </c>
      <c r="K102" s="12">
        <v>120.41100000000002</v>
      </c>
      <c r="L102" s="12">
        <v>121.76375</v>
      </c>
      <c r="M102" s="12">
        <v>122.34666666666665</v>
      </c>
      <c r="N102" s="24">
        <f t="shared" si="2"/>
        <v>109.40352272727273</v>
      </c>
    </row>
    <row r="103" spans="1:18" ht="15.75">
      <c r="A103" s="4">
        <v>2004</v>
      </c>
      <c r="B103" s="12">
        <v>122.73</v>
      </c>
      <c r="C103" s="12">
        <v>123.55500000000001</v>
      </c>
      <c r="D103" s="12">
        <v>121.25700000000002</v>
      </c>
      <c r="E103" s="12">
        <v>122.68</v>
      </c>
      <c r="F103" s="12">
        <v>132.25</v>
      </c>
      <c r="G103" s="12">
        <v>139.82499999999999</v>
      </c>
      <c r="H103" s="12">
        <v>127</v>
      </c>
      <c r="I103" s="12">
        <v>139</v>
      </c>
      <c r="J103" s="12">
        <v>132.58000000000001</v>
      </c>
      <c r="K103" s="12">
        <v>135.13833333333332</v>
      </c>
      <c r="L103" s="12">
        <v>135.07749999999999</v>
      </c>
      <c r="M103" s="12">
        <v>140.64333333333332</v>
      </c>
      <c r="N103" s="24">
        <f t="shared" si="2"/>
        <v>130.97801388888888</v>
      </c>
    </row>
    <row r="104" spans="1:18" ht="15.75">
      <c r="A104" s="4">
        <v>2005</v>
      </c>
      <c r="B104" s="12">
        <v>141.97624999999999</v>
      </c>
      <c r="C104" s="12">
        <v>139.58250000000001</v>
      </c>
      <c r="D104" s="12">
        <v>145.435</v>
      </c>
      <c r="E104" s="12">
        <v>144.7225</v>
      </c>
      <c r="F104" s="12">
        <v>144</v>
      </c>
      <c r="G104" s="11" t="s">
        <v>12</v>
      </c>
      <c r="H104" s="11" t="s">
        <v>12</v>
      </c>
      <c r="I104" s="12">
        <v>134.71</v>
      </c>
      <c r="J104" s="12">
        <v>141.84125</v>
      </c>
      <c r="K104" s="12">
        <v>144.5675</v>
      </c>
      <c r="L104" s="12">
        <v>151.001</v>
      </c>
      <c r="M104" s="12">
        <v>155.79</v>
      </c>
      <c r="N104" s="24">
        <f t="shared" si="2"/>
        <v>144.36259999999999</v>
      </c>
    </row>
    <row r="105" spans="1:18" ht="15.75">
      <c r="A105" s="4">
        <v>2006</v>
      </c>
      <c r="B105" s="12">
        <v>158.04750000000001</v>
      </c>
      <c r="C105" s="12">
        <v>160.97333333333333</v>
      </c>
      <c r="D105" s="12">
        <v>143.9375</v>
      </c>
      <c r="E105" s="12">
        <v>134.125</v>
      </c>
      <c r="F105" s="12">
        <v>139.5</v>
      </c>
      <c r="G105" s="12">
        <v>133</v>
      </c>
      <c r="H105" s="12">
        <v>142</v>
      </c>
      <c r="I105" s="12">
        <v>149.19749999999999</v>
      </c>
      <c r="J105" s="12">
        <v>138.77125000000001</v>
      </c>
      <c r="K105" s="12">
        <v>134.72</v>
      </c>
      <c r="L105" s="12">
        <v>127.18299999999999</v>
      </c>
      <c r="M105" s="12">
        <v>120.21</v>
      </c>
      <c r="N105" s="24">
        <f t="shared" si="2"/>
        <v>140.13875694444445</v>
      </c>
      <c r="O105" s="22"/>
      <c r="P105" s="22"/>
    </row>
    <row r="106" spans="1:18" ht="15.75">
      <c r="A106" s="4">
        <v>2007</v>
      </c>
      <c r="B106" s="12">
        <v>121.68</v>
      </c>
      <c r="C106" s="12">
        <v>123.14</v>
      </c>
      <c r="D106" s="12">
        <v>135.91999999999999</v>
      </c>
      <c r="E106" s="12">
        <v>131.36000000000001</v>
      </c>
      <c r="F106" s="11" t="s">
        <v>12</v>
      </c>
      <c r="G106" s="11" t="s">
        <v>12</v>
      </c>
      <c r="H106" s="11" t="s">
        <v>12</v>
      </c>
      <c r="I106" s="12">
        <v>130.75</v>
      </c>
      <c r="J106" s="12">
        <v>132.77000000000001</v>
      </c>
      <c r="K106" s="12">
        <v>129.85</v>
      </c>
      <c r="L106" s="12">
        <v>128.47999999999999</v>
      </c>
      <c r="M106" s="12">
        <v>131.4</v>
      </c>
      <c r="N106" s="24">
        <f t="shared" si="2"/>
        <v>129.48333333333335</v>
      </c>
      <c r="O106" s="22"/>
      <c r="P106" s="22"/>
    </row>
    <row r="107" spans="1:18" ht="15.75">
      <c r="A107" s="4">
        <v>2008</v>
      </c>
      <c r="B107" s="10">
        <v>124.73</v>
      </c>
      <c r="C107" s="10">
        <v>129.58000000000001</v>
      </c>
      <c r="D107" s="10">
        <v>128.82</v>
      </c>
      <c r="E107" s="10">
        <v>117.34</v>
      </c>
      <c r="F107" s="10">
        <v>121.84</v>
      </c>
      <c r="G107" s="10">
        <v>115</v>
      </c>
      <c r="H107" s="11" t="s">
        <v>12</v>
      </c>
      <c r="I107" s="10">
        <v>109.13</v>
      </c>
      <c r="J107" s="10">
        <v>118.18</v>
      </c>
      <c r="K107" s="10">
        <v>111.09</v>
      </c>
      <c r="L107" s="10">
        <v>115.21</v>
      </c>
      <c r="M107" s="10">
        <v>106.07</v>
      </c>
      <c r="N107" s="24">
        <f t="shared" si="2"/>
        <v>117.90818181818182</v>
      </c>
      <c r="O107" s="22"/>
      <c r="P107" s="22"/>
    </row>
    <row r="108" spans="1:18" ht="15.75">
      <c r="A108" s="4">
        <v>2009</v>
      </c>
      <c r="B108" s="10">
        <v>118.53</v>
      </c>
      <c r="C108" s="10">
        <v>119.04</v>
      </c>
      <c r="D108" s="10">
        <v>114.89</v>
      </c>
      <c r="E108" s="10">
        <v>117.87</v>
      </c>
      <c r="F108" s="10">
        <v>119.86</v>
      </c>
      <c r="G108" s="10">
        <v>112</v>
      </c>
      <c r="H108" s="11" t="s">
        <v>12</v>
      </c>
      <c r="I108" s="10">
        <v>107.52</v>
      </c>
      <c r="J108" s="10">
        <v>108.97</v>
      </c>
      <c r="K108" s="10">
        <v>110.43</v>
      </c>
      <c r="L108" s="10">
        <v>114.13</v>
      </c>
      <c r="M108" s="10">
        <v>117.45</v>
      </c>
      <c r="N108" s="24">
        <f t="shared" si="2"/>
        <v>114.60818181818181</v>
      </c>
      <c r="O108" s="22"/>
      <c r="P108" s="22"/>
    </row>
    <row r="109" spans="1:18" ht="15.75">
      <c r="A109" s="4">
        <v>2010</v>
      </c>
      <c r="B109" s="12">
        <v>127.27</v>
      </c>
      <c r="C109" s="12">
        <v>129.16</v>
      </c>
      <c r="D109" s="12">
        <v>133.91</v>
      </c>
      <c r="E109" s="12">
        <v>142.35</v>
      </c>
      <c r="F109" s="12">
        <v>134.68</v>
      </c>
      <c r="G109" s="12">
        <v>134.79</v>
      </c>
      <c r="H109" s="12">
        <v>128</v>
      </c>
      <c r="I109" s="12">
        <v>140.69999999999999</v>
      </c>
      <c r="J109" s="12">
        <v>135.59</v>
      </c>
      <c r="K109" s="12">
        <v>137.06</v>
      </c>
      <c r="L109" s="12">
        <v>140.93</v>
      </c>
      <c r="M109" s="12">
        <v>147.72</v>
      </c>
      <c r="N109" s="24">
        <f t="shared" si="2"/>
        <v>136.01333333333335</v>
      </c>
      <c r="P109" s="31" t="s">
        <v>49</v>
      </c>
    </row>
    <row r="110" spans="1:18" ht="15.75">
      <c r="A110" s="4">
        <v>2011</v>
      </c>
      <c r="B110" s="12">
        <v>159.79</v>
      </c>
      <c r="C110" s="12">
        <v>161.30000000000001</v>
      </c>
      <c r="D110" s="12">
        <v>172.48</v>
      </c>
      <c r="E110" s="12">
        <v>163.63999999999999</v>
      </c>
      <c r="F110" s="12">
        <v>154.30000000000001</v>
      </c>
      <c r="G110" s="11" t="s">
        <v>12</v>
      </c>
      <c r="H110" s="12">
        <v>145</v>
      </c>
      <c r="I110" s="12">
        <v>149</v>
      </c>
      <c r="J110" s="12">
        <v>126.42</v>
      </c>
      <c r="K110" s="12">
        <v>170.07</v>
      </c>
      <c r="L110" s="12">
        <v>176.27</v>
      </c>
      <c r="M110" s="12">
        <v>175.17</v>
      </c>
      <c r="N110" s="24">
        <f>AVERAGE(B110:M110)</f>
        <v>159.40363636363637</v>
      </c>
      <c r="O110" s="12"/>
      <c r="P110" s="12"/>
      <c r="Q110" s="12"/>
      <c r="R110" s="12"/>
    </row>
    <row r="111" spans="1:18" ht="15.75">
      <c r="A111" s="4">
        <v>2012</v>
      </c>
      <c r="B111" s="12">
        <v>193.84</v>
      </c>
      <c r="C111" s="12">
        <v>204.87</v>
      </c>
      <c r="D111" s="12">
        <v>200.41</v>
      </c>
      <c r="E111" s="12">
        <v>186.67</v>
      </c>
      <c r="F111" s="12">
        <v>183.41</v>
      </c>
      <c r="G111" s="12">
        <v>180</v>
      </c>
      <c r="H111" s="12">
        <v>147.5</v>
      </c>
      <c r="I111" s="12">
        <v>174.31</v>
      </c>
      <c r="J111" s="12">
        <v>173.87</v>
      </c>
      <c r="K111" s="12">
        <v>173.55</v>
      </c>
      <c r="L111" s="12">
        <v>172.95</v>
      </c>
      <c r="M111" s="12">
        <v>183.66</v>
      </c>
      <c r="N111" s="24">
        <f>AVERAGE(B111:M111)</f>
        <v>181.2533333333333</v>
      </c>
      <c r="O111" s="12"/>
      <c r="P111" s="12"/>
      <c r="Q111" s="12"/>
      <c r="R111" s="12"/>
    </row>
    <row r="112" spans="1:18" ht="15.75">
      <c r="A112" s="4">
        <v>2013</v>
      </c>
      <c r="B112" s="12">
        <v>185.77</v>
      </c>
      <c r="C112" s="12">
        <v>180.48</v>
      </c>
      <c r="D112" s="12">
        <v>176.11</v>
      </c>
      <c r="E112" s="12">
        <v>183.63</v>
      </c>
      <c r="F112" s="12">
        <v>177.06</v>
      </c>
      <c r="G112" s="12">
        <v>189.75</v>
      </c>
      <c r="H112" s="11" t="s">
        <v>12</v>
      </c>
      <c r="I112" s="12">
        <v>174.75</v>
      </c>
      <c r="J112" s="12">
        <v>183.42</v>
      </c>
      <c r="K112" s="12">
        <v>203.02</v>
      </c>
      <c r="L112" s="12">
        <v>206.05</v>
      </c>
      <c r="M112" s="12">
        <v>216.06</v>
      </c>
      <c r="N112" s="24">
        <f>AVERAGE(B112:M112)</f>
        <v>188.73636363636362</v>
      </c>
      <c r="O112" s="12"/>
      <c r="P112" s="12"/>
      <c r="Q112" s="12"/>
      <c r="R112" s="12"/>
    </row>
    <row r="113" spans="1:18" ht="15.75">
      <c r="A113" s="4">
        <v>2014</v>
      </c>
      <c r="B113" s="12">
        <v>227.58</v>
      </c>
      <c r="C113" s="12">
        <v>226.73</v>
      </c>
      <c r="D113" s="12">
        <v>231.08</v>
      </c>
      <c r="E113" s="11" t="s">
        <v>12</v>
      </c>
      <c r="F113" s="12">
        <v>239.33</v>
      </c>
      <c r="G113" s="11" t="s">
        <v>12</v>
      </c>
      <c r="H113" s="12">
        <v>293</v>
      </c>
      <c r="I113" s="12">
        <v>288</v>
      </c>
      <c r="J113" s="12">
        <v>312.11</v>
      </c>
      <c r="K113" s="12">
        <v>332.62</v>
      </c>
      <c r="L113" s="12">
        <v>328.48</v>
      </c>
      <c r="M113" s="12">
        <v>330.14</v>
      </c>
      <c r="N113" s="24">
        <f>AVERAGE(B113:M113)</f>
        <v>280.90699999999998</v>
      </c>
    </row>
    <row r="114" spans="1:18" ht="15.75">
      <c r="A114" s="4">
        <v>2015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5.75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5.75">
      <c r="B116" s="82" t="s">
        <v>0</v>
      </c>
      <c r="C116" s="82" t="s">
        <v>1</v>
      </c>
      <c r="D116" s="82" t="s">
        <v>2</v>
      </c>
      <c r="E116" s="82" t="s">
        <v>3</v>
      </c>
      <c r="F116" s="82" t="s">
        <v>4</v>
      </c>
      <c r="G116" s="82" t="s">
        <v>5</v>
      </c>
      <c r="H116" s="82" t="s">
        <v>6</v>
      </c>
      <c r="I116" s="82" t="s">
        <v>7</v>
      </c>
      <c r="J116" s="82" t="s">
        <v>8</v>
      </c>
      <c r="K116" s="82" t="s">
        <v>9</v>
      </c>
      <c r="L116" s="82" t="s">
        <v>10</v>
      </c>
      <c r="M116" s="82" t="s">
        <v>11</v>
      </c>
      <c r="N116" s="2"/>
      <c r="O116" s="22"/>
      <c r="P116" s="22"/>
    </row>
    <row r="117" spans="1:18" ht="15.75">
      <c r="A117" s="45" t="s">
        <v>96</v>
      </c>
      <c r="B117" s="1">
        <f>AVERAGE(B82:B113)</f>
        <v>112.36766406250003</v>
      </c>
      <c r="C117" s="1">
        <f t="shared" ref="C117:M117" si="3">AVERAGE(C82:C113)</f>
        <v>113.81440104166666</v>
      </c>
      <c r="D117" s="1">
        <f t="shared" si="3"/>
        <v>114.494609375</v>
      </c>
      <c r="E117" s="1">
        <f t="shared" si="3"/>
        <v>109.46849137931034</v>
      </c>
      <c r="F117" s="1">
        <f t="shared" si="3"/>
        <v>112.32974137931035</v>
      </c>
      <c r="G117" s="1">
        <f t="shared" si="3"/>
        <v>103.69108695652176</v>
      </c>
      <c r="H117" s="1">
        <f t="shared" si="3"/>
        <v>109.95611111111111</v>
      </c>
      <c r="I117" s="1">
        <f t="shared" si="3"/>
        <v>115.51949404761903</v>
      </c>
      <c r="J117" s="1">
        <f t="shared" si="3"/>
        <v>110.7473515625</v>
      </c>
      <c r="K117" s="1">
        <f t="shared" si="3"/>
        <v>112.91779166666666</v>
      </c>
      <c r="L117" s="1">
        <f t="shared" si="3"/>
        <v>114.421890625</v>
      </c>
      <c r="M117" s="1">
        <f t="shared" si="3"/>
        <v>116.29265624999999</v>
      </c>
      <c r="N117" s="2"/>
      <c r="O117" s="22"/>
      <c r="P117" s="22"/>
    </row>
    <row r="118" spans="1:18" ht="15.75">
      <c r="A118" s="45" t="s">
        <v>97</v>
      </c>
      <c r="B118" s="1">
        <f>STDEV(B82:B113)</f>
        <v>38.376317500952375</v>
      </c>
      <c r="C118" s="1">
        <f t="shared" ref="C118:M118" si="4">STDEV(C82:C113)</f>
        <v>38.146683133586926</v>
      </c>
      <c r="D118" s="1">
        <f t="shared" si="4"/>
        <v>38.069594780765726</v>
      </c>
      <c r="E118" s="1">
        <f t="shared" si="4"/>
        <v>32.040847672519277</v>
      </c>
      <c r="F118" s="1">
        <f t="shared" si="4"/>
        <v>39.470130380198015</v>
      </c>
      <c r="G118" s="1">
        <f t="shared" si="4"/>
        <v>33.738504909636198</v>
      </c>
      <c r="H118" s="1">
        <f t="shared" si="4"/>
        <v>54.189422143276467</v>
      </c>
      <c r="I118" s="1">
        <f t="shared" si="4"/>
        <v>45.646950435045589</v>
      </c>
      <c r="J118" s="1">
        <f t="shared" si="4"/>
        <v>47.418702130819511</v>
      </c>
      <c r="K118" s="1">
        <f t="shared" si="4"/>
        <v>52.45363261554256</v>
      </c>
      <c r="L118" s="1">
        <f t="shared" si="4"/>
        <v>51.761335598838208</v>
      </c>
      <c r="M118" s="1">
        <f t="shared" si="4"/>
        <v>52.8505105855225</v>
      </c>
      <c r="N118" s="2"/>
      <c r="O118" s="22"/>
    </row>
    <row r="119" spans="1:18" ht="15.75">
      <c r="A119" s="46" t="s">
        <v>98</v>
      </c>
      <c r="B119" s="47">
        <f>AVERAGE(B104:B113)</f>
        <v>155.92137499999998</v>
      </c>
      <c r="C119" s="47">
        <f t="shared" ref="C119:L119" si="5">AVERAGE(C104:C113)</f>
        <v>157.48558333333335</v>
      </c>
      <c r="D119" s="47">
        <f t="shared" si="5"/>
        <v>158.29924999999997</v>
      </c>
      <c r="E119" s="47">
        <f t="shared" si="5"/>
        <v>146.85638888888889</v>
      </c>
      <c r="F119" s="47">
        <f t="shared" si="5"/>
        <v>157.10888888888888</v>
      </c>
      <c r="G119" s="47">
        <f t="shared" si="5"/>
        <v>144.09</v>
      </c>
      <c r="H119" s="47">
        <f t="shared" si="5"/>
        <v>171.1</v>
      </c>
      <c r="I119" s="47">
        <f t="shared" si="5"/>
        <v>155.80674999999999</v>
      </c>
      <c r="J119" s="47">
        <f t="shared" si="5"/>
        <v>157.19425000000001</v>
      </c>
      <c r="K119" s="47">
        <f t="shared" si="5"/>
        <v>164.69774999999998</v>
      </c>
      <c r="L119" s="47">
        <f t="shared" si="5"/>
        <v>166.0684</v>
      </c>
      <c r="M119" s="47">
        <f>AVERAGE(M104:M113)</f>
        <v>168.36700000000002</v>
      </c>
      <c r="O119" s="22"/>
    </row>
    <row r="120" spans="1:18" ht="15.75">
      <c r="A120" s="46" t="s">
        <v>99</v>
      </c>
      <c r="B120" s="47">
        <f>STDEV(B104:B113)</f>
        <v>36.578779673172249</v>
      </c>
      <c r="C120" s="47">
        <f t="shared" ref="C120:L120" si="6">STDEV(C104:C113)</f>
        <v>36.749591339060537</v>
      </c>
      <c r="D120" s="47">
        <f t="shared" si="6"/>
        <v>36.223800686572964</v>
      </c>
      <c r="E120" s="47">
        <f t="shared" si="6"/>
        <v>25.878627798554419</v>
      </c>
      <c r="F120" s="47">
        <f t="shared" si="6"/>
        <v>37.872056798002248</v>
      </c>
      <c r="G120" s="47">
        <f t="shared" si="6"/>
        <v>33.044933045778755</v>
      </c>
      <c r="H120" s="47">
        <f t="shared" si="6"/>
        <v>68.560557173932025</v>
      </c>
      <c r="I120" s="47">
        <f t="shared" si="6"/>
        <v>51.723348532387035</v>
      </c>
      <c r="J120" s="47">
        <f t="shared" si="6"/>
        <v>59.064854936003243</v>
      </c>
      <c r="K120" s="47">
        <f t="shared" si="6"/>
        <v>65.722128191031175</v>
      </c>
      <c r="L120" s="47">
        <f t="shared" si="6"/>
        <v>64.287191833383275</v>
      </c>
      <c r="M120" s="47">
        <f>STDEV(M104:M113)</f>
        <v>66.222583266167135</v>
      </c>
      <c r="O120" s="22"/>
    </row>
    <row r="121" spans="1:18" ht="15.75">
      <c r="A121" s="48" t="s">
        <v>100</v>
      </c>
      <c r="B121" s="49">
        <f>AVERAGE(B108:B113)</f>
        <v>168.79666666666668</v>
      </c>
      <c r="C121" s="49">
        <f t="shared" ref="C121:L121" si="7">AVERAGE(C108:C113)</f>
        <v>170.26333333333335</v>
      </c>
      <c r="D121" s="49">
        <f t="shared" si="7"/>
        <v>171.48</v>
      </c>
      <c r="E121" s="49">
        <f t="shared" si="7"/>
        <v>158.83199999999999</v>
      </c>
      <c r="F121" s="49">
        <f t="shared" si="7"/>
        <v>168.10666666666665</v>
      </c>
      <c r="G121" s="49">
        <f t="shared" si="7"/>
        <v>154.13499999999999</v>
      </c>
      <c r="H121" s="49">
        <f t="shared" si="7"/>
        <v>178.375</v>
      </c>
      <c r="I121" s="49">
        <f t="shared" si="7"/>
        <v>172.38</v>
      </c>
      <c r="J121" s="49">
        <f t="shared" si="7"/>
        <v>173.39666666666668</v>
      </c>
      <c r="K121" s="49">
        <f t="shared" si="7"/>
        <v>187.79166666666666</v>
      </c>
      <c r="L121" s="49">
        <f t="shared" si="7"/>
        <v>189.80166666666665</v>
      </c>
      <c r="M121" s="49">
        <f>AVERAGE(M108:M113)</f>
        <v>195.0333333333333</v>
      </c>
      <c r="O121" s="22"/>
    </row>
    <row r="122" spans="1:18" ht="15.75">
      <c r="A122" s="48" t="s">
        <v>101</v>
      </c>
      <c r="B122" s="49">
        <f>STDEV(B108:B113)</f>
        <v>41.720653718112644</v>
      </c>
      <c r="C122" s="49">
        <f t="shared" ref="C122:L122" si="8">STDEV(C108:C113)</f>
        <v>42.152440815054362</v>
      </c>
      <c r="D122" s="49">
        <f t="shared" si="8"/>
        <v>42.486409121035457</v>
      </c>
      <c r="E122" s="49">
        <f t="shared" si="8"/>
        <v>28.993765191847825</v>
      </c>
      <c r="F122" s="49">
        <f t="shared" si="8"/>
        <v>42.480170275867124</v>
      </c>
      <c r="G122" s="49">
        <f t="shared" si="8"/>
        <v>36.909861825804811</v>
      </c>
      <c r="H122" s="49">
        <f t="shared" si="8"/>
        <v>76.906192858572837</v>
      </c>
      <c r="I122" s="49">
        <f t="shared" si="8"/>
        <v>61.861769454162868</v>
      </c>
      <c r="J122" s="49">
        <f t="shared" si="8"/>
        <v>73.660066159803677</v>
      </c>
      <c r="K122" s="49">
        <f t="shared" si="8"/>
        <v>77.823595757756337</v>
      </c>
      <c r="L122" s="49">
        <f t="shared" si="8"/>
        <v>74.936525250819258</v>
      </c>
      <c r="M122" s="49">
        <f>STDEV(M108:M113)</f>
        <v>74.131723213929675</v>
      </c>
      <c r="O122" s="22"/>
    </row>
    <row r="123" spans="1:18" ht="15">
      <c r="A123" s="39"/>
      <c r="O123" s="22"/>
    </row>
    <row r="124" spans="1:18" ht="15">
      <c r="A124" s="39"/>
      <c r="O124" s="22"/>
    </row>
    <row r="125" spans="1:18" s="40" customFormat="1" ht="15">
      <c r="A125" s="39"/>
      <c r="O125" s="41"/>
    </row>
    <row r="126" spans="1:18" ht="15">
      <c r="A126" s="39"/>
      <c r="O126" s="22"/>
    </row>
    <row r="127" spans="1:18" ht="18.75">
      <c r="A127" s="2" t="s">
        <v>19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2"/>
    </row>
    <row r="128" spans="1:18" ht="16.5" thickBot="1">
      <c r="A128" s="5"/>
      <c r="B128" s="6" t="s">
        <v>0</v>
      </c>
      <c r="C128" s="6" t="s">
        <v>1</v>
      </c>
      <c r="D128" s="6" t="s">
        <v>2</v>
      </c>
      <c r="E128" s="6" t="s">
        <v>3</v>
      </c>
      <c r="F128" s="6" t="s">
        <v>4</v>
      </c>
      <c r="G128" s="6" t="s">
        <v>5</v>
      </c>
      <c r="H128" s="6" t="s">
        <v>6</v>
      </c>
      <c r="I128" s="6" t="s">
        <v>7</v>
      </c>
      <c r="J128" s="6" t="s">
        <v>8</v>
      </c>
      <c r="K128" s="6" t="s">
        <v>9</v>
      </c>
      <c r="L128" s="6" t="s">
        <v>10</v>
      </c>
      <c r="M128" s="6" t="s">
        <v>11</v>
      </c>
      <c r="N128" s="15" t="s">
        <v>13</v>
      </c>
      <c r="O128" s="22"/>
    </row>
    <row r="129" spans="1:20" ht="16.5" thickTop="1">
      <c r="A129" s="4">
        <v>1983</v>
      </c>
      <c r="B129" s="10">
        <v>67.81</v>
      </c>
      <c r="C129" s="10">
        <v>70.47</v>
      </c>
      <c r="D129" s="10">
        <v>71.709999999999994</v>
      </c>
      <c r="E129" s="10">
        <v>70.38</v>
      </c>
      <c r="F129" s="10">
        <v>70.44</v>
      </c>
      <c r="G129" s="10">
        <v>69.95</v>
      </c>
      <c r="H129" s="10">
        <v>65.19</v>
      </c>
      <c r="I129" s="10">
        <v>61.25</v>
      </c>
      <c r="J129" s="10">
        <v>58.25</v>
      </c>
      <c r="K129" s="10">
        <v>60.18</v>
      </c>
      <c r="L129" s="10">
        <v>63.42</v>
      </c>
      <c r="M129" s="10">
        <v>66.8</v>
      </c>
      <c r="N129" s="23">
        <f t="shared" ref="N129:N156" si="9">AVERAGE(B129:M129)</f>
        <v>66.320833333333326</v>
      </c>
      <c r="O129" s="22"/>
      <c r="Q129" s="25"/>
      <c r="R129" s="28"/>
      <c r="S129" s="25"/>
      <c r="T129" s="25"/>
    </row>
    <row r="130" spans="1:20" ht="15.75">
      <c r="A130" s="4">
        <v>1984</v>
      </c>
      <c r="B130" s="10">
        <v>67.680000000000007</v>
      </c>
      <c r="C130" s="10">
        <v>69.56</v>
      </c>
      <c r="D130" s="10">
        <v>69.25</v>
      </c>
      <c r="E130" s="10">
        <v>68.19</v>
      </c>
      <c r="F130" s="10">
        <v>67.150000000000006</v>
      </c>
      <c r="G130" s="10">
        <v>67.19</v>
      </c>
      <c r="H130" s="10">
        <v>66.69</v>
      </c>
      <c r="I130" s="10">
        <v>67.150000000000006</v>
      </c>
      <c r="J130" s="10">
        <v>65.599999999999994</v>
      </c>
      <c r="K130" s="10">
        <v>65.67</v>
      </c>
      <c r="L130" s="10">
        <v>65.72</v>
      </c>
      <c r="M130" s="10">
        <v>68.069999999999993</v>
      </c>
      <c r="N130" s="24">
        <f t="shared" si="9"/>
        <v>67.326666666666668</v>
      </c>
    </row>
    <row r="131" spans="1:20" ht="15.75">
      <c r="A131" s="4">
        <v>1985</v>
      </c>
      <c r="B131" s="10">
        <v>69.39</v>
      </c>
      <c r="C131" s="10">
        <v>70.67</v>
      </c>
      <c r="D131" s="10">
        <v>70.489999999999995</v>
      </c>
      <c r="E131" s="10">
        <v>71.06</v>
      </c>
      <c r="F131" s="10">
        <v>69.819999999999993</v>
      </c>
      <c r="G131" s="10">
        <v>68.38</v>
      </c>
      <c r="H131" s="10">
        <v>62.45</v>
      </c>
      <c r="I131" s="10">
        <v>62.25</v>
      </c>
      <c r="J131" s="10">
        <v>60.19</v>
      </c>
      <c r="K131" s="10">
        <v>64.010000000000005</v>
      </c>
      <c r="L131" s="10">
        <v>64.12</v>
      </c>
      <c r="M131" s="10">
        <v>62.35</v>
      </c>
      <c r="N131" s="24">
        <f t="shared" si="9"/>
        <v>66.265000000000001</v>
      </c>
    </row>
    <row r="132" spans="1:20" ht="15.75">
      <c r="A132" s="4">
        <v>1986</v>
      </c>
      <c r="B132" s="10">
        <v>63.69</v>
      </c>
      <c r="C132" s="10">
        <v>64.459999999999994</v>
      </c>
      <c r="D132" s="10">
        <v>65.430000000000007</v>
      </c>
      <c r="E132" s="10">
        <v>61.65</v>
      </c>
      <c r="F132" s="10">
        <v>63.12</v>
      </c>
      <c r="G132" s="10">
        <v>62.97</v>
      </c>
      <c r="H132" s="10">
        <v>59.71</v>
      </c>
      <c r="I132" s="10">
        <v>61.62</v>
      </c>
      <c r="J132" s="10">
        <v>66.13</v>
      </c>
      <c r="K132" s="10">
        <v>65.73</v>
      </c>
      <c r="L132" s="10">
        <v>66.709999999999994</v>
      </c>
      <c r="M132" s="10">
        <v>67.3</v>
      </c>
      <c r="N132" s="24">
        <f t="shared" si="9"/>
        <v>64.043333333333337</v>
      </c>
    </row>
    <row r="133" spans="1:20" ht="15.75">
      <c r="A133" s="4">
        <v>1987</v>
      </c>
      <c r="B133" s="10">
        <v>70.28</v>
      </c>
      <c r="C133" s="10">
        <v>71.290000000000006</v>
      </c>
      <c r="D133" s="10">
        <v>74.34</v>
      </c>
      <c r="E133" s="10">
        <v>76.53</v>
      </c>
      <c r="F133" s="10">
        <v>74.27</v>
      </c>
      <c r="G133" s="10">
        <v>74.22</v>
      </c>
      <c r="H133" s="10">
        <v>76.08</v>
      </c>
      <c r="I133" s="10">
        <v>77.52</v>
      </c>
      <c r="J133" s="10">
        <v>85.99</v>
      </c>
      <c r="K133" s="10">
        <v>77.11</v>
      </c>
      <c r="L133" s="10">
        <v>82.7</v>
      </c>
      <c r="M133" s="10">
        <v>83.54</v>
      </c>
      <c r="N133" s="24">
        <f t="shared" si="9"/>
        <v>76.989166666666662</v>
      </c>
    </row>
    <row r="134" spans="1:20" ht="15.75">
      <c r="A134" s="4">
        <v>1988</v>
      </c>
      <c r="B134" s="10">
        <v>88.54</v>
      </c>
      <c r="C134" s="10">
        <v>87.23</v>
      </c>
      <c r="D134" s="10">
        <v>90.49</v>
      </c>
      <c r="E134" s="10">
        <v>88.57</v>
      </c>
      <c r="F134" s="10">
        <v>90.81</v>
      </c>
      <c r="G134" s="10">
        <v>89.11</v>
      </c>
      <c r="H134" s="10">
        <v>82.19</v>
      </c>
      <c r="I134" s="10">
        <v>86.45</v>
      </c>
      <c r="J134" s="10">
        <v>88.13</v>
      </c>
      <c r="K134" s="10">
        <v>90.33</v>
      </c>
      <c r="L134" s="10">
        <v>87.36</v>
      </c>
      <c r="M134" s="10">
        <v>85.78</v>
      </c>
      <c r="N134" s="24">
        <f t="shared" si="9"/>
        <v>87.915833333333353</v>
      </c>
    </row>
    <row r="135" spans="1:20" ht="15.75">
      <c r="A135" s="4">
        <v>1989</v>
      </c>
      <c r="B135" s="10">
        <v>89.11</v>
      </c>
      <c r="C135" s="10">
        <v>89.48</v>
      </c>
      <c r="D135" s="10">
        <v>89.42</v>
      </c>
      <c r="E135" s="10">
        <v>89.88</v>
      </c>
      <c r="F135" s="10">
        <v>89.97</v>
      </c>
      <c r="G135" s="10">
        <v>91.55</v>
      </c>
      <c r="H135" s="10">
        <v>87.46</v>
      </c>
      <c r="I135" s="10">
        <v>90.44</v>
      </c>
      <c r="J135" s="10">
        <v>86.58</v>
      </c>
      <c r="K135" s="10">
        <v>87.3</v>
      </c>
      <c r="L135" s="10">
        <v>88.24</v>
      </c>
      <c r="M135" s="10">
        <v>88.52</v>
      </c>
      <c r="N135" s="24">
        <f t="shared" si="9"/>
        <v>88.995833333333337</v>
      </c>
    </row>
    <row r="136" spans="1:20" ht="15.75">
      <c r="A136" s="4">
        <v>1990</v>
      </c>
      <c r="B136" s="10">
        <v>90.71</v>
      </c>
      <c r="C136" s="10">
        <v>91.67</v>
      </c>
      <c r="D136" s="10">
        <v>92.51</v>
      </c>
      <c r="E136" s="10">
        <v>94.62</v>
      </c>
      <c r="F136" s="10">
        <v>97.1</v>
      </c>
      <c r="G136" s="10">
        <v>97.49</v>
      </c>
      <c r="H136" s="10">
        <v>93.32</v>
      </c>
      <c r="I136" s="10">
        <v>93.36</v>
      </c>
      <c r="J136" s="10">
        <v>92.03</v>
      </c>
      <c r="K136" s="10">
        <v>94.02</v>
      </c>
      <c r="L136" s="10">
        <v>96.51</v>
      </c>
      <c r="M136" s="10">
        <v>99.88</v>
      </c>
      <c r="N136" s="24">
        <f t="shared" si="9"/>
        <v>94.435000000000016</v>
      </c>
    </row>
    <row r="137" spans="1:20" ht="15.75">
      <c r="A137" s="4">
        <v>1991</v>
      </c>
      <c r="B137" s="10">
        <v>100.47</v>
      </c>
      <c r="C137" s="10">
        <v>103.57</v>
      </c>
      <c r="D137" s="10">
        <v>105.6</v>
      </c>
      <c r="E137" s="10">
        <v>105.73</v>
      </c>
      <c r="F137" s="10">
        <v>107.75</v>
      </c>
      <c r="G137" s="10">
        <v>106.92</v>
      </c>
      <c r="H137" s="10">
        <v>105.75</v>
      </c>
      <c r="I137" s="10">
        <v>88.13</v>
      </c>
      <c r="J137" s="10">
        <v>94.08</v>
      </c>
      <c r="K137" s="10">
        <v>93.05</v>
      </c>
      <c r="L137" s="10">
        <v>91.07</v>
      </c>
      <c r="M137" s="10">
        <v>88.46</v>
      </c>
      <c r="N137" s="24">
        <f t="shared" si="9"/>
        <v>99.214999999999989</v>
      </c>
    </row>
    <row r="138" spans="1:20" ht="15.75">
      <c r="A138" s="4">
        <v>1992</v>
      </c>
      <c r="B138" s="10">
        <v>89.83</v>
      </c>
      <c r="C138" s="10">
        <v>94.04</v>
      </c>
      <c r="D138" s="10">
        <v>92.11</v>
      </c>
      <c r="E138" s="10">
        <v>91.9</v>
      </c>
      <c r="F138" s="10">
        <v>87.48</v>
      </c>
      <c r="G138" s="10">
        <v>90.22</v>
      </c>
      <c r="H138" s="10" t="s">
        <v>12</v>
      </c>
      <c r="I138" s="10">
        <v>89.58</v>
      </c>
      <c r="J138" s="10">
        <v>92.56</v>
      </c>
      <c r="K138" s="10">
        <v>89.18</v>
      </c>
      <c r="L138" s="10">
        <v>89.61</v>
      </c>
      <c r="M138" s="10">
        <v>93.04</v>
      </c>
      <c r="N138" s="24">
        <f t="shared" si="9"/>
        <v>90.868181818181824</v>
      </c>
    </row>
    <row r="139" spans="1:20" ht="15.75">
      <c r="A139" s="4">
        <v>1993</v>
      </c>
      <c r="B139" s="10">
        <v>96.46</v>
      </c>
      <c r="C139" s="10">
        <v>97.41</v>
      </c>
      <c r="D139" s="10">
        <v>102.65</v>
      </c>
      <c r="E139" s="10">
        <v>98.39</v>
      </c>
      <c r="F139" s="10">
        <v>98.54</v>
      </c>
      <c r="G139" s="10">
        <v>102.92</v>
      </c>
      <c r="H139" s="10" t="s">
        <v>12</v>
      </c>
      <c r="I139" s="10" t="s">
        <v>12</v>
      </c>
      <c r="J139" s="10">
        <v>95.11</v>
      </c>
      <c r="K139" s="10">
        <v>93.71</v>
      </c>
      <c r="L139" s="10">
        <v>93.42</v>
      </c>
      <c r="M139" s="10">
        <v>92.51</v>
      </c>
      <c r="N139" s="24">
        <f t="shared" si="9"/>
        <v>97.111999999999995</v>
      </c>
    </row>
    <row r="140" spans="1:20" ht="15.75">
      <c r="A140" s="4">
        <v>1994</v>
      </c>
      <c r="B140" s="10">
        <v>95.77</v>
      </c>
      <c r="C140" s="10">
        <v>97.83</v>
      </c>
      <c r="D140" s="10">
        <v>99.98</v>
      </c>
      <c r="E140" s="10">
        <v>95.8</v>
      </c>
      <c r="F140" s="10">
        <v>91.02</v>
      </c>
      <c r="G140" s="10">
        <v>87.34</v>
      </c>
      <c r="H140" s="10" t="s">
        <v>12</v>
      </c>
      <c r="I140" s="10">
        <v>81.84</v>
      </c>
      <c r="J140" s="10">
        <v>79.36</v>
      </c>
      <c r="K140" s="10">
        <v>77.959999999999994</v>
      </c>
      <c r="L140" s="10">
        <v>78.62</v>
      </c>
      <c r="M140" s="10">
        <v>78.989999999999995</v>
      </c>
      <c r="N140" s="24">
        <f t="shared" si="9"/>
        <v>87.682727272727277</v>
      </c>
      <c r="O140" s="22"/>
    </row>
    <row r="141" spans="1:20" ht="15.75">
      <c r="A141" s="4">
        <v>1995</v>
      </c>
      <c r="B141" s="10">
        <v>82.07</v>
      </c>
      <c r="C141" s="10">
        <v>83.96</v>
      </c>
      <c r="D141" s="10">
        <v>81.38</v>
      </c>
      <c r="E141" s="10">
        <v>78.95</v>
      </c>
      <c r="F141" s="10">
        <v>77.69</v>
      </c>
      <c r="G141" s="10">
        <v>78.7</v>
      </c>
      <c r="H141" s="10">
        <v>64.19</v>
      </c>
      <c r="I141" s="10">
        <v>62.25</v>
      </c>
      <c r="J141" s="10">
        <v>65.2</v>
      </c>
      <c r="K141" s="10">
        <v>65.22</v>
      </c>
      <c r="L141" s="10">
        <v>63.84</v>
      </c>
      <c r="M141" s="10">
        <v>64.290000000000006</v>
      </c>
      <c r="N141" s="24">
        <f t="shared" si="9"/>
        <v>72.311666666666667</v>
      </c>
      <c r="O141" s="22"/>
    </row>
    <row r="142" spans="1:20" ht="15.75">
      <c r="A142" s="4">
        <v>1996</v>
      </c>
      <c r="B142" s="10">
        <v>63.13</v>
      </c>
      <c r="C142" s="10">
        <v>64.77</v>
      </c>
      <c r="D142" s="10">
        <v>64.540000000000006</v>
      </c>
      <c r="E142" s="10">
        <v>62.94</v>
      </c>
      <c r="F142" s="10">
        <v>61.18</v>
      </c>
      <c r="G142" s="10">
        <v>62.85</v>
      </c>
      <c r="H142" s="10">
        <v>60.07</v>
      </c>
      <c r="I142" s="10">
        <v>60.3</v>
      </c>
      <c r="J142" s="10">
        <v>62.94</v>
      </c>
      <c r="K142" s="10">
        <v>63.63</v>
      </c>
      <c r="L142" s="10">
        <v>64.41</v>
      </c>
      <c r="M142" s="10">
        <v>66.680000000000007</v>
      </c>
      <c r="N142" s="24">
        <f t="shared" si="9"/>
        <v>63.120000000000005</v>
      </c>
      <c r="O142" s="22"/>
    </row>
    <row r="143" spans="1:20" ht="15.75">
      <c r="A143" s="4">
        <v>1997</v>
      </c>
      <c r="B143" s="10">
        <v>73.78</v>
      </c>
      <c r="C143" s="10">
        <v>82.27</v>
      </c>
      <c r="D143" s="10">
        <v>86.88</v>
      </c>
      <c r="E143" s="10">
        <v>87.25</v>
      </c>
      <c r="F143" s="10">
        <v>90.24</v>
      </c>
      <c r="G143" s="10">
        <v>88.08</v>
      </c>
      <c r="H143" s="10">
        <v>83.75</v>
      </c>
      <c r="I143" s="10" t="s">
        <v>12</v>
      </c>
      <c r="J143" s="10">
        <v>87.76</v>
      </c>
      <c r="K143" s="10">
        <v>87.24</v>
      </c>
      <c r="L143" s="10">
        <v>84.63</v>
      </c>
      <c r="M143" s="10">
        <v>88.28</v>
      </c>
      <c r="N143" s="24">
        <f t="shared" si="9"/>
        <v>85.469090909090909</v>
      </c>
      <c r="O143" s="22"/>
    </row>
    <row r="144" spans="1:20" ht="15.75">
      <c r="A144" s="4">
        <v>1998</v>
      </c>
      <c r="B144" s="10">
        <v>91.45</v>
      </c>
      <c r="C144" s="10">
        <v>92.5</v>
      </c>
      <c r="D144" s="10">
        <v>94.62</v>
      </c>
      <c r="E144" s="10">
        <v>94.92</v>
      </c>
      <c r="F144" s="10">
        <v>88.15</v>
      </c>
      <c r="G144" s="10">
        <v>87.13</v>
      </c>
      <c r="H144" s="10" t="s">
        <v>12</v>
      </c>
      <c r="I144" s="10">
        <v>69.5</v>
      </c>
      <c r="J144" s="10">
        <v>72.53</v>
      </c>
      <c r="K144" s="10">
        <v>74.5</v>
      </c>
      <c r="L144" s="10">
        <v>75.62</v>
      </c>
      <c r="M144" s="10">
        <v>77.959999999999994</v>
      </c>
      <c r="N144" s="24">
        <f t="shared" si="9"/>
        <v>83.534545454545452</v>
      </c>
      <c r="O144" s="22"/>
    </row>
    <row r="145" spans="1:102" ht="15.75">
      <c r="A145" s="4">
        <v>1999</v>
      </c>
      <c r="B145" s="10">
        <v>84.79</v>
      </c>
      <c r="C145" s="10">
        <v>88.46</v>
      </c>
      <c r="D145" s="10">
        <v>86.89</v>
      </c>
      <c r="E145" s="10">
        <v>86.77</v>
      </c>
      <c r="F145" s="10">
        <v>85.24</v>
      </c>
      <c r="G145" s="10">
        <v>87.36</v>
      </c>
      <c r="H145" s="10" t="s">
        <v>12</v>
      </c>
      <c r="I145" s="10">
        <v>85</v>
      </c>
      <c r="J145" s="10">
        <v>88.347499999999997</v>
      </c>
      <c r="K145" s="10">
        <v>88.82</v>
      </c>
      <c r="L145" s="10">
        <v>90.38</v>
      </c>
      <c r="M145" s="10">
        <v>93.72</v>
      </c>
      <c r="N145" s="24">
        <f t="shared" si="9"/>
        <v>87.797954545454544</v>
      </c>
      <c r="O145" s="22"/>
    </row>
    <row r="146" spans="1:102" ht="15.75">
      <c r="A146" s="4">
        <v>2000</v>
      </c>
      <c r="B146" s="10">
        <v>100.5025</v>
      </c>
      <c r="C146" s="10">
        <v>102.34</v>
      </c>
      <c r="D146" s="10">
        <v>103.50900000000001</v>
      </c>
      <c r="E146" s="10">
        <v>102.34291666666667</v>
      </c>
      <c r="F146" s="10">
        <v>98.289500000000004</v>
      </c>
      <c r="G146" s="10">
        <v>96.965000000000003</v>
      </c>
      <c r="H146" s="10">
        <v>94.25</v>
      </c>
      <c r="I146" s="10">
        <v>98.057999999999993</v>
      </c>
      <c r="J146" s="10">
        <v>99.508333333333326</v>
      </c>
      <c r="K146" s="10">
        <v>97.288749999999993</v>
      </c>
      <c r="L146" s="10">
        <v>96.588000000000008</v>
      </c>
      <c r="M146" s="10">
        <v>97.591666666666669</v>
      </c>
      <c r="N146" s="24">
        <f t="shared" si="9"/>
        <v>98.936138888888891</v>
      </c>
      <c r="O146" s="22"/>
    </row>
    <row r="147" spans="1:102" ht="15.75">
      <c r="A147" s="4">
        <v>2001</v>
      </c>
      <c r="B147" s="10">
        <v>102.627</v>
      </c>
      <c r="C147" s="10">
        <v>104.17625</v>
      </c>
      <c r="D147" s="10">
        <v>105.10166666666667</v>
      </c>
      <c r="E147" s="10">
        <v>103.28</v>
      </c>
      <c r="F147" s="10">
        <v>105.05700000000002</v>
      </c>
      <c r="G147" s="10">
        <v>105.92375</v>
      </c>
      <c r="H147" s="10">
        <v>98</v>
      </c>
      <c r="I147" s="10">
        <v>101.17</v>
      </c>
      <c r="J147" s="10">
        <v>97.65625</v>
      </c>
      <c r="K147" s="10">
        <v>94.33</v>
      </c>
      <c r="L147" s="10">
        <v>89.534999999999997</v>
      </c>
      <c r="M147" s="10">
        <v>90.766666666666666</v>
      </c>
      <c r="N147" s="24">
        <f t="shared" si="9"/>
        <v>99.801965277777796</v>
      </c>
      <c r="O147" s="22"/>
    </row>
    <row r="148" spans="1:102" ht="15.75">
      <c r="A148" s="4">
        <v>2002</v>
      </c>
      <c r="B148" s="10">
        <v>99.280999999999992</v>
      </c>
      <c r="C148" s="10">
        <v>103.2375</v>
      </c>
      <c r="D148" s="10">
        <v>100.63124999999999</v>
      </c>
      <c r="E148" s="10">
        <v>100.06666666666666</v>
      </c>
      <c r="F148" s="10">
        <v>93.056250000000006</v>
      </c>
      <c r="G148" s="10">
        <v>92.13</v>
      </c>
      <c r="H148" s="10" t="s">
        <v>12</v>
      </c>
      <c r="I148" s="10">
        <v>84.98</v>
      </c>
      <c r="J148" s="10">
        <v>82.896666666666661</v>
      </c>
      <c r="K148" s="10">
        <v>83.021000000000001</v>
      </c>
      <c r="L148" s="10">
        <v>87.21</v>
      </c>
      <c r="M148" s="10">
        <v>92.75</v>
      </c>
      <c r="N148" s="24">
        <f t="shared" si="9"/>
        <v>92.660030303030297</v>
      </c>
      <c r="O148" s="22"/>
    </row>
    <row r="149" spans="1:102" ht="15.75">
      <c r="A149" s="4">
        <v>2003</v>
      </c>
      <c r="B149" s="10">
        <v>95.119</v>
      </c>
      <c r="C149" s="10">
        <v>93.36</v>
      </c>
      <c r="D149" s="10">
        <v>95.553749999999994</v>
      </c>
      <c r="E149" s="10">
        <v>100.096</v>
      </c>
      <c r="F149" s="10">
        <v>101.61499999999999</v>
      </c>
      <c r="G149" s="10">
        <v>98.226666666666674</v>
      </c>
      <c r="H149" s="10">
        <v>102.6</v>
      </c>
      <c r="I149" s="10" t="s">
        <v>12</v>
      </c>
      <c r="J149" s="10">
        <v>105.27124999999999</v>
      </c>
      <c r="K149" s="10">
        <v>106.18699999999998</v>
      </c>
      <c r="L149" s="10">
        <v>106.55500000000001</v>
      </c>
      <c r="M149" s="10">
        <v>111.61166666666668</v>
      </c>
      <c r="N149" s="24">
        <f t="shared" si="9"/>
        <v>101.47230303030302</v>
      </c>
      <c r="O149" s="22"/>
    </row>
    <row r="150" spans="1:102" ht="15.75">
      <c r="A150" s="4">
        <v>2004</v>
      </c>
      <c r="B150" s="10">
        <v>113.52875</v>
      </c>
      <c r="C150" s="10">
        <v>112.04875</v>
      </c>
      <c r="D150" s="10">
        <v>115.68799999999999</v>
      </c>
      <c r="E150" s="10">
        <v>115.95125</v>
      </c>
      <c r="F150" s="10">
        <v>122.235</v>
      </c>
      <c r="G150" s="10">
        <v>132.87125</v>
      </c>
      <c r="H150" s="10">
        <v>126.345</v>
      </c>
      <c r="I150" s="10">
        <v>126.25</v>
      </c>
      <c r="J150" s="10">
        <v>121.63249999999999</v>
      </c>
      <c r="K150" s="10">
        <v>120.22666666666667</v>
      </c>
      <c r="L150" s="10">
        <v>116.13500000000001</v>
      </c>
      <c r="M150" s="10">
        <v>119.99833333333333</v>
      </c>
      <c r="N150" s="24">
        <f t="shared" si="9"/>
        <v>120.24254166666667</v>
      </c>
      <c r="O150" s="22"/>
    </row>
    <row r="151" spans="1:102" ht="15.75">
      <c r="A151" s="4">
        <v>2005</v>
      </c>
      <c r="B151" s="10">
        <v>124.19499999999999</v>
      </c>
      <c r="C151" s="10">
        <v>128.30000000000001</v>
      </c>
      <c r="D151" s="10">
        <v>133.74799999999999</v>
      </c>
      <c r="E151" s="10">
        <v>139.53125</v>
      </c>
      <c r="F151" s="10">
        <v>143.535</v>
      </c>
      <c r="G151" s="10">
        <v>132.75</v>
      </c>
      <c r="H151" s="10">
        <v>130</v>
      </c>
      <c r="I151" s="10">
        <v>120.5</v>
      </c>
      <c r="J151" s="10">
        <v>126.955</v>
      </c>
      <c r="K151" s="10">
        <v>126.12</v>
      </c>
      <c r="L151" s="10">
        <v>130.96</v>
      </c>
      <c r="M151" s="10">
        <v>137.3175</v>
      </c>
      <c r="N151" s="24">
        <f t="shared" si="9"/>
        <v>131.15931249999997</v>
      </c>
      <c r="O151" s="22"/>
      <c r="S151" s="14" t="s">
        <v>0</v>
      </c>
      <c r="AE151" s="14" t="s">
        <v>0</v>
      </c>
      <c r="AQ151" s="14" t="s">
        <v>0</v>
      </c>
      <c r="BC151" s="14" t="s">
        <v>0</v>
      </c>
      <c r="BO151" s="14" t="s">
        <v>0</v>
      </c>
      <c r="CA151" s="14" t="s">
        <v>0</v>
      </c>
      <c r="CM151" s="14" t="s">
        <v>0</v>
      </c>
    </row>
    <row r="152" spans="1:102" ht="15.75">
      <c r="A152" s="4">
        <v>2006</v>
      </c>
      <c r="B152" s="10">
        <v>144.53125</v>
      </c>
      <c r="C152" s="10">
        <v>143.04374999999999</v>
      </c>
      <c r="D152" s="10">
        <v>135.86000000000001</v>
      </c>
      <c r="E152" s="10">
        <v>128.52000000000001</v>
      </c>
      <c r="F152" s="10">
        <v>123.66625000000001</v>
      </c>
      <c r="G152" s="10">
        <v>130.98500000000001</v>
      </c>
      <c r="H152" s="10" t="s">
        <v>12</v>
      </c>
      <c r="I152" s="10">
        <v>120.5</v>
      </c>
      <c r="J152" s="10">
        <v>127.0425</v>
      </c>
      <c r="K152" s="10">
        <v>118.49250000000001</v>
      </c>
      <c r="L152" s="10">
        <v>110.05799999999999</v>
      </c>
      <c r="M152" s="10">
        <v>111.00166666666667</v>
      </c>
      <c r="N152" s="24">
        <f t="shared" si="9"/>
        <v>126.70008333333334</v>
      </c>
      <c r="O152" s="22"/>
      <c r="S152" s="54">
        <v>2008</v>
      </c>
      <c r="T152" s="14" t="s">
        <v>1</v>
      </c>
      <c r="U152" s="14" t="s">
        <v>2</v>
      </c>
      <c r="V152" s="19"/>
      <c r="W152" s="14" t="s">
        <v>4</v>
      </c>
      <c r="X152" s="14" t="s">
        <v>5</v>
      </c>
      <c r="Y152" s="19"/>
      <c r="Z152" s="14" t="s">
        <v>7</v>
      </c>
      <c r="AA152" s="14" t="s">
        <v>8</v>
      </c>
      <c r="AB152" s="19"/>
      <c r="AC152" s="14" t="s">
        <v>10</v>
      </c>
      <c r="AD152" s="14" t="s">
        <v>11</v>
      </c>
    </row>
    <row r="153" spans="1:102" ht="15.75">
      <c r="A153" s="4">
        <v>2007</v>
      </c>
      <c r="B153" s="10">
        <v>111.37</v>
      </c>
      <c r="C153" s="10">
        <v>118.4</v>
      </c>
      <c r="D153" s="10">
        <v>124.65</v>
      </c>
      <c r="E153" s="10">
        <v>124.02</v>
      </c>
      <c r="F153" s="10">
        <v>126</v>
      </c>
      <c r="G153" s="10">
        <v>119.75</v>
      </c>
      <c r="H153" s="10">
        <v>115.26</v>
      </c>
      <c r="I153" s="10">
        <v>121</v>
      </c>
      <c r="J153" s="10">
        <v>123.96</v>
      </c>
      <c r="K153" s="10">
        <v>115.55</v>
      </c>
      <c r="L153" s="10">
        <v>115.05</v>
      </c>
      <c r="M153" s="10">
        <v>118.17</v>
      </c>
      <c r="N153" s="24">
        <f t="shared" si="9"/>
        <v>119.43166666666667</v>
      </c>
      <c r="O153" s="22"/>
      <c r="S153" s="55" t="s">
        <v>0</v>
      </c>
      <c r="T153" s="19"/>
      <c r="U153" s="19"/>
      <c r="V153" s="14" t="s">
        <v>3</v>
      </c>
      <c r="W153" s="19"/>
      <c r="X153" s="19"/>
      <c r="Y153" s="14" t="s">
        <v>6</v>
      </c>
      <c r="Z153" s="19"/>
      <c r="AA153" s="19"/>
      <c r="AB153" s="14" t="s">
        <v>9</v>
      </c>
      <c r="AC153" s="19"/>
      <c r="AD153" s="19"/>
      <c r="AE153" s="14" t="s">
        <v>0</v>
      </c>
      <c r="AF153" s="19"/>
      <c r="AG153" s="19"/>
      <c r="AH153" s="14" t="s">
        <v>3</v>
      </c>
      <c r="AI153" s="19"/>
      <c r="AJ153" s="19"/>
      <c r="AK153" s="14" t="s">
        <v>6</v>
      </c>
      <c r="AL153" s="19"/>
      <c r="AM153" s="19"/>
      <c r="AN153" s="14" t="s">
        <v>9</v>
      </c>
      <c r="AO153" s="19"/>
      <c r="AP153" s="19"/>
      <c r="AQ153" s="14" t="s">
        <v>0</v>
      </c>
      <c r="AR153" s="19"/>
      <c r="AS153" s="19"/>
      <c r="AT153" s="14" t="s">
        <v>3</v>
      </c>
      <c r="AU153" s="19"/>
      <c r="AV153" s="19"/>
      <c r="AW153" s="14" t="s">
        <v>6</v>
      </c>
      <c r="AX153" s="19"/>
      <c r="AY153" s="19"/>
      <c r="AZ153" s="14" t="s">
        <v>9</v>
      </c>
      <c r="BA153" s="19"/>
      <c r="BB153" s="19"/>
      <c r="BC153" s="14" t="s">
        <v>0</v>
      </c>
      <c r="BD153" s="19"/>
      <c r="BE153" s="19"/>
      <c r="BF153" s="14" t="s">
        <v>3</v>
      </c>
      <c r="BG153" s="19"/>
      <c r="BH153" s="19"/>
      <c r="BI153" s="14" t="s">
        <v>6</v>
      </c>
      <c r="BJ153" s="19"/>
      <c r="BK153" s="19"/>
      <c r="BL153" s="14" t="s">
        <v>9</v>
      </c>
      <c r="BM153" s="19"/>
      <c r="BN153" s="19"/>
      <c r="BO153" s="14" t="s">
        <v>0</v>
      </c>
      <c r="BP153" s="19"/>
      <c r="BQ153" s="19"/>
      <c r="BR153" s="14" t="s">
        <v>3</v>
      </c>
      <c r="BS153" s="19"/>
      <c r="BT153" s="19"/>
      <c r="BU153" s="14" t="s">
        <v>6</v>
      </c>
      <c r="BV153" s="19"/>
      <c r="BW153" s="19"/>
      <c r="BX153" s="14" t="s">
        <v>9</v>
      </c>
      <c r="BY153" s="19"/>
      <c r="BZ153" s="19"/>
      <c r="CA153" s="14" t="s">
        <v>0</v>
      </c>
      <c r="CB153" s="19"/>
      <c r="CC153" s="19"/>
      <c r="CD153" s="14" t="s">
        <v>3</v>
      </c>
      <c r="CE153" s="19"/>
      <c r="CF153" s="19"/>
      <c r="CG153" s="14" t="s">
        <v>6</v>
      </c>
      <c r="CH153" s="19"/>
      <c r="CI153" s="19"/>
      <c r="CJ153" s="14" t="s">
        <v>9</v>
      </c>
      <c r="CK153" s="19"/>
      <c r="CL153" s="19"/>
      <c r="CM153" s="14" t="s">
        <v>0</v>
      </c>
      <c r="CN153" s="19"/>
      <c r="CO153" s="19"/>
      <c r="CP153" s="14" t="s">
        <v>3</v>
      </c>
      <c r="CQ153" s="19"/>
      <c r="CR153" s="19"/>
      <c r="CS153" s="14" t="s">
        <v>6</v>
      </c>
      <c r="CT153" s="19"/>
      <c r="CU153" s="19"/>
      <c r="CV153" s="14" t="s">
        <v>9</v>
      </c>
      <c r="CW153" s="19"/>
    </row>
    <row r="154" spans="1:102" ht="15.75">
      <c r="A154" s="4">
        <v>2008</v>
      </c>
      <c r="B154" s="10">
        <v>117.75</v>
      </c>
      <c r="C154" s="10">
        <v>125.96</v>
      </c>
      <c r="D154" s="10">
        <v>123.48</v>
      </c>
      <c r="E154" s="10">
        <v>117.32</v>
      </c>
      <c r="F154" s="10">
        <v>117.48</v>
      </c>
      <c r="G154" s="10">
        <v>119.38</v>
      </c>
      <c r="H154" s="10">
        <v>113.75</v>
      </c>
      <c r="I154" s="10">
        <v>107.13</v>
      </c>
      <c r="J154" s="10">
        <v>109.91</v>
      </c>
      <c r="K154" s="10">
        <v>99.04</v>
      </c>
      <c r="L154" s="10">
        <v>101.84</v>
      </c>
      <c r="M154" s="10">
        <v>94.95</v>
      </c>
      <c r="N154" s="24">
        <f t="shared" si="9"/>
        <v>112.3325</v>
      </c>
      <c r="O154" s="22"/>
      <c r="Q154" s="31"/>
      <c r="R154" s="53" t="s">
        <v>76</v>
      </c>
      <c r="S154" s="10">
        <v>117.75</v>
      </c>
      <c r="T154" s="10">
        <v>125.96</v>
      </c>
      <c r="U154" s="10">
        <v>123.48</v>
      </c>
      <c r="V154" s="10">
        <v>117.32</v>
      </c>
      <c r="W154" s="10">
        <v>117.48</v>
      </c>
      <c r="X154" s="10">
        <v>119.38</v>
      </c>
      <c r="Y154" s="10">
        <v>113.75</v>
      </c>
      <c r="Z154" s="10">
        <v>107.13</v>
      </c>
      <c r="AA154" s="10">
        <v>109.91</v>
      </c>
      <c r="AB154" s="10">
        <v>99.04</v>
      </c>
      <c r="AC154" s="10">
        <v>101.84</v>
      </c>
      <c r="AD154" s="10">
        <v>94.95</v>
      </c>
      <c r="AE154" s="10">
        <v>110.24</v>
      </c>
      <c r="AF154" s="10">
        <v>112.04</v>
      </c>
      <c r="AG154" s="10">
        <v>113.53</v>
      </c>
      <c r="AH154" s="10">
        <v>117.96</v>
      </c>
      <c r="AI154" s="10">
        <v>117.52</v>
      </c>
      <c r="AJ154" s="10">
        <v>109.76</v>
      </c>
      <c r="AK154" s="10">
        <v>106.5</v>
      </c>
      <c r="AL154" s="10">
        <v>102.17</v>
      </c>
      <c r="AM154" s="10">
        <v>102.76</v>
      </c>
      <c r="AN154" s="10">
        <v>99.19</v>
      </c>
      <c r="AO154" s="10">
        <v>102.71</v>
      </c>
      <c r="AP154" s="10">
        <v>105.65</v>
      </c>
      <c r="AQ154" s="10">
        <v>115</v>
      </c>
      <c r="AR154" s="10">
        <v>121.18</v>
      </c>
      <c r="AS154" s="10">
        <v>124.79</v>
      </c>
      <c r="AT154" s="10">
        <v>132.66999999999999</v>
      </c>
      <c r="AU154" s="10">
        <v>129.4</v>
      </c>
      <c r="AV154" s="10">
        <v>128.6</v>
      </c>
      <c r="AW154" s="10">
        <v>124.7</v>
      </c>
      <c r="AX154" s="10">
        <v>126.38</v>
      </c>
      <c r="AY154" s="10">
        <v>125.99</v>
      </c>
      <c r="AZ154" s="10">
        <v>120.71</v>
      </c>
      <c r="BA154" s="12">
        <v>123.81</v>
      </c>
      <c r="BB154" s="12">
        <v>136.66</v>
      </c>
      <c r="BC154" s="10">
        <v>147.18</v>
      </c>
      <c r="BD154" s="10">
        <v>148.07</v>
      </c>
      <c r="BE154" s="10">
        <v>155.52000000000001</v>
      </c>
      <c r="BF154" s="10">
        <v>157.13</v>
      </c>
      <c r="BG154" s="10">
        <v>153.75</v>
      </c>
      <c r="BH154" s="10">
        <v>148.62</v>
      </c>
      <c r="BI154" s="10">
        <v>154.46</v>
      </c>
      <c r="BJ154" s="10">
        <v>140</v>
      </c>
      <c r="BK154" s="10">
        <v>145.31</v>
      </c>
      <c r="BL154" s="10">
        <v>149.53</v>
      </c>
      <c r="BM154" s="12">
        <v>158.36000000000001</v>
      </c>
      <c r="BN154" s="12">
        <v>160.85</v>
      </c>
      <c r="BO154" s="10">
        <v>177.81</v>
      </c>
      <c r="BP154" s="10">
        <v>184.28</v>
      </c>
      <c r="BQ154" s="10">
        <v>186.54</v>
      </c>
      <c r="BR154" s="10">
        <v>173.33</v>
      </c>
      <c r="BS154" s="10">
        <v>178.77</v>
      </c>
      <c r="BT154" s="10">
        <v>179.25</v>
      </c>
      <c r="BU154" s="10">
        <v>150.25</v>
      </c>
      <c r="BV154" s="10">
        <v>157.07</v>
      </c>
      <c r="BW154" s="10">
        <v>157.27000000000001</v>
      </c>
      <c r="BX154" s="10">
        <v>153.69999999999999</v>
      </c>
      <c r="BY154" s="12">
        <v>154.4</v>
      </c>
      <c r="BZ154" s="12">
        <v>165.17</v>
      </c>
      <c r="CA154" s="10">
        <v>168.12</v>
      </c>
      <c r="CB154" s="10">
        <v>152.74</v>
      </c>
      <c r="CC154" s="10">
        <v>162.5</v>
      </c>
      <c r="CD154" s="10">
        <v>161.03</v>
      </c>
      <c r="CE154" s="10">
        <v>160.18</v>
      </c>
      <c r="CF154" s="10">
        <v>165.47</v>
      </c>
      <c r="CG154" s="10"/>
      <c r="CH154" s="10">
        <v>156.27000000000001</v>
      </c>
      <c r="CI154" s="10">
        <v>167.62</v>
      </c>
      <c r="CJ154" s="10">
        <v>180.8</v>
      </c>
      <c r="CK154" s="12">
        <v>184.28</v>
      </c>
      <c r="CL154" s="12">
        <v>188.65</v>
      </c>
      <c r="CM154" s="10">
        <v>208.38</v>
      </c>
      <c r="CN154" s="10">
        <v>210.88</v>
      </c>
      <c r="CO154" s="10">
        <v>218.99</v>
      </c>
      <c r="CP154" s="10"/>
      <c r="CQ154" s="10">
        <v>242.67</v>
      </c>
      <c r="CR154" s="10"/>
      <c r="CS154" s="10"/>
      <c r="CT154" s="10">
        <v>258.75</v>
      </c>
      <c r="CU154" s="10">
        <v>279.47000000000003</v>
      </c>
      <c r="CV154" s="10">
        <v>285</v>
      </c>
      <c r="CW154" s="12">
        <v>280.47000000000003</v>
      </c>
      <c r="CX154" s="12"/>
    </row>
    <row r="155" spans="1:102" ht="15.75">
      <c r="A155" s="4">
        <v>2009</v>
      </c>
      <c r="B155" s="10">
        <v>110.24</v>
      </c>
      <c r="C155" s="10">
        <v>112.04</v>
      </c>
      <c r="D155" s="10">
        <v>113.53</v>
      </c>
      <c r="E155" s="10">
        <v>117.96</v>
      </c>
      <c r="F155" s="10">
        <v>117.52</v>
      </c>
      <c r="G155" s="10">
        <v>109.76</v>
      </c>
      <c r="H155" s="10">
        <v>106.5</v>
      </c>
      <c r="I155" s="10">
        <v>102.17</v>
      </c>
      <c r="J155" s="10">
        <v>102.76</v>
      </c>
      <c r="K155" s="10">
        <v>99.19</v>
      </c>
      <c r="L155" s="10">
        <v>102.71</v>
      </c>
      <c r="M155" s="10">
        <v>105.65</v>
      </c>
      <c r="N155" s="24">
        <f t="shared" si="9"/>
        <v>108.33583333333333</v>
      </c>
      <c r="O155" s="22"/>
      <c r="Q155" s="31"/>
      <c r="R155" s="53" t="s">
        <v>75</v>
      </c>
      <c r="S155" s="10">
        <v>99.47</v>
      </c>
      <c r="T155" s="10">
        <v>104.95</v>
      </c>
      <c r="U155" s="10">
        <v>100.46</v>
      </c>
      <c r="V155" s="10">
        <v>101.16</v>
      </c>
      <c r="W155" s="10">
        <v>109.19</v>
      </c>
      <c r="X155" s="10">
        <v>111.63</v>
      </c>
      <c r="Y155" s="10">
        <v>112.22</v>
      </c>
      <c r="Z155" s="10">
        <v>113.84</v>
      </c>
      <c r="AA155" s="10">
        <v>108.66</v>
      </c>
      <c r="AB155" s="10">
        <v>97.96</v>
      </c>
      <c r="AC155" s="10">
        <v>96.04</v>
      </c>
      <c r="AD155" s="10">
        <v>90.57</v>
      </c>
      <c r="AE155" s="10">
        <v>94.42</v>
      </c>
      <c r="AF155" s="10">
        <v>92.64</v>
      </c>
      <c r="AG155" s="10">
        <v>92.37</v>
      </c>
      <c r="AH155" s="10">
        <v>98.07</v>
      </c>
      <c r="AI155" s="10">
        <v>99.49</v>
      </c>
      <c r="AJ155" s="10">
        <v>98</v>
      </c>
      <c r="AK155" s="10">
        <v>103.04</v>
      </c>
      <c r="AL155" s="10">
        <v>100.32</v>
      </c>
      <c r="AM155" s="10">
        <v>97.77</v>
      </c>
      <c r="AN155" s="10">
        <v>93.97</v>
      </c>
      <c r="AO155" s="10">
        <v>93.63624992370606</v>
      </c>
      <c r="AP155" s="10">
        <v>93.59659056230025</v>
      </c>
      <c r="AQ155" s="10">
        <v>97.084211650647617</v>
      </c>
      <c r="AR155" s="10">
        <v>100.07763109709087</v>
      </c>
      <c r="AS155" s="10">
        <v>104.30652154010275</v>
      </c>
      <c r="AT155" s="10">
        <v>112.5125004161488</v>
      </c>
      <c r="AU155" s="10">
        <v>110.67475051879883</v>
      </c>
      <c r="AV155" s="10">
        <v>110.83068188753995</v>
      </c>
      <c r="AW155" s="10">
        <v>113.8547621227446</v>
      </c>
      <c r="AX155" s="10">
        <v>113.53295412930575</v>
      </c>
      <c r="AY155" s="10">
        <v>111.36071450369698</v>
      </c>
      <c r="AZ155" s="10">
        <v>109.61547633579799</v>
      </c>
      <c r="BA155" s="10">
        <v>113.85357193719773</v>
      </c>
      <c r="BB155" s="10">
        <v>119.46522738370028</v>
      </c>
      <c r="BC155" s="10">
        <v>124.65125007629395</v>
      </c>
      <c r="BD155" s="10">
        <v>127.46184178402549</v>
      </c>
      <c r="BE155" s="10">
        <v>130.44565184220025</v>
      </c>
      <c r="BF155" s="10">
        <v>133.20625076293945</v>
      </c>
      <c r="BG155" s="10">
        <v>127.07857004801433</v>
      </c>
      <c r="BH155" s="10">
        <v>130.6965911171653</v>
      </c>
      <c r="BI155" s="10">
        <v>138.25749969482422</v>
      </c>
      <c r="BJ155" s="10">
        <v>133.85869631559953</v>
      </c>
      <c r="BK155" s="10">
        <v>134.03690519787017</v>
      </c>
      <c r="BL155" s="10">
        <v>139.54047648111978</v>
      </c>
      <c r="BM155" s="10">
        <v>143.72857084728423</v>
      </c>
      <c r="BN155" s="10">
        <v>144.76309640066964</v>
      </c>
      <c r="BO155" s="10">
        <v>150.70500030517579</v>
      </c>
      <c r="BP155" s="10">
        <v>156.17300033569336</v>
      </c>
      <c r="BQ155" s="10">
        <v>154.22727203369141</v>
      </c>
      <c r="BR155" s="10">
        <v>149.50500030517577</v>
      </c>
      <c r="BS155" s="10">
        <v>152.22568303888494</v>
      </c>
      <c r="BT155" s="10">
        <v>155.21904790969123</v>
      </c>
      <c r="BU155" s="10">
        <v>140.13452366420202</v>
      </c>
      <c r="BV155" s="10">
        <v>140.39999986731488</v>
      </c>
      <c r="BW155" s="10">
        <v>144.44078786749589</v>
      </c>
      <c r="BX155" s="10">
        <v>145.28587142280909</v>
      </c>
      <c r="BY155" s="10">
        <v>145.33047485351562</v>
      </c>
      <c r="BZ155" s="10">
        <v>150.90124740600587</v>
      </c>
      <c r="CA155" s="10">
        <v>148.08095223563058</v>
      </c>
      <c r="CB155" s="10">
        <v>143.84605327405427</v>
      </c>
      <c r="CC155" s="10">
        <v>137.75624999999999</v>
      </c>
      <c r="CD155" s="10">
        <v>139.08068154074928</v>
      </c>
      <c r="CE155" s="10">
        <v>137.59318126331675</v>
      </c>
      <c r="CF155" s="10">
        <v>145.68625030517578</v>
      </c>
      <c r="CG155" s="10">
        <v>151.97159160267222</v>
      </c>
      <c r="CH155" s="10">
        <v>154.47045551646841</v>
      </c>
      <c r="CI155" s="10">
        <v>157.94250030517577</v>
      </c>
      <c r="CJ155" s="10">
        <v>165.49282637886378</v>
      </c>
      <c r="CK155" s="10">
        <v>164.48625030517579</v>
      </c>
      <c r="CL155" s="10">
        <v>166.20238167898995</v>
      </c>
      <c r="CM155" s="10">
        <v>169.48809596470423</v>
      </c>
      <c r="CN155" s="10">
        <v>169.71447352359169</v>
      </c>
      <c r="CO155" s="10">
        <v>174.69404747372582</v>
      </c>
      <c r="CP155" s="10">
        <v>178.9154772077288</v>
      </c>
      <c r="CQ155" s="10">
        <v>187.84166681198846</v>
      </c>
      <c r="CR155" s="10">
        <v>206.15595136369978</v>
      </c>
      <c r="CS155" s="10">
        <v>215.47818131880328</v>
      </c>
      <c r="CT155" s="10">
        <v>217.51880827404204</v>
      </c>
      <c r="CU155" s="10">
        <v>229.07619149344308</v>
      </c>
      <c r="CV155" s="10">
        <v>239.52369557256284</v>
      </c>
      <c r="CW155" s="10">
        <v>237.06184226588198</v>
      </c>
      <c r="CX155" s="10"/>
    </row>
    <row r="156" spans="1:102" ht="15.75">
      <c r="A156" s="4">
        <v>2010</v>
      </c>
      <c r="B156" s="10">
        <v>115</v>
      </c>
      <c r="C156" s="10">
        <v>121.18</v>
      </c>
      <c r="D156" s="10">
        <v>124.79</v>
      </c>
      <c r="E156" s="10">
        <v>132.66999999999999</v>
      </c>
      <c r="F156" s="10">
        <v>129.4</v>
      </c>
      <c r="G156" s="10">
        <v>128.6</v>
      </c>
      <c r="H156" s="10">
        <v>124.7</v>
      </c>
      <c r="I156" s="10">
        <v>126.38</v>
      </c>
      <c r="J156" s="10">
        <v>125.99</v>
      </c>
      <c r="K156" s="10">
        <v>120.71</v>
      </c>
      <c r="L156" s="12">
        <v>123.81</v>
      </c>
      <c r="M156" s="12">
        <v>136.66</v>
      </c>
      <c r="N156" s="24">
        <f t="shared" si="9"/>
        <v>125.82416666666667</v>
      </c>
      <c r="Q156" s="31"/>
    </row>
    <row r="157" spans="1:102" ht="15.75">
      <c r="A157" s="4">
        <v>2011</v>
      </c>
      <c r="B157" s="10">
        <v>147.18</v>
      </c>
      <c r="C157" s="10">
        <v>148.07</v>
      </c>
      <c r="D157" s="10">
        <v>155.52000000000001</v>
      </c>
      <c r="E157" s="10">
        <v>157.13</v>
      </c>
      <c r="F157" s="10">
        <v>153.75</v>
      </c>
      <c r="G157" s="10">
        <v>148.62</v>
      </c>
      <c r="H157" s="10">
        <v>154.46</v>
      </c>
      <c r="I157" s="10">
        <v>140</v>
      </c>
      <c r="J157" s="10">
        <v>145.31</v>
      </c>
      <c r="K157" s="10">
        <v>149.53</v>
      </c>
      <c r="L157" s="12">
        <v>158.36000000000001</v>
      </c>
      <c r="M157" s="12">
        <v>160.85</v>
      </c>
      <c r="N157" s="24">
        <f>AVERAGE(B157:M157)</f>
        <v>151.56499999999997</v>
      </c>
      <c r="O157" s="12"/>
      <c r="P157" s="12"/>
      <c r="Q157" s="31"/>
      <c r="R157" s="31"/>
    </row>
    <row r="158" spans="1:102" ht="15.75">
      <c r="A158" s="4">
        <v>2012</v>
      </c>
      <c r="B158" s="10">
        <v>177.81</v>
      </c>
      <c r="C158" s="10">
        <v>184.28</v>
      </c>
      <c r="D158" s="10">
        <v>186.54</v>
      </c>
      <c r="E158" s="10">
        <v>173.33</v>
      </c>
      <c r="F158" s="10">
        <v>178.77</v>
      </c>
      <c r="G158" s="10">
        <v>179.25</v>
      </c>
      <c r="H158" s="10">
        <v>150.25</v>
      </c>
      <c r="I158" s="10">
        <v>157.07</v>
      </c>
      <c r="J158" s="10">
        <v>157.27000000000001</v>
      </c>
      <c r="K158" s="10">
        <v>153.69999999999999</v>
      </c>
      <c r="L158" s="12">
        <v>154.4</v>
      </c>
      <c r="M158" s="12">
        <v>165.17</v>
      </c>
      <c r="N158" s="24">
        <f>AVERAGE(B158:M158)</f>
        <v>168.15333333333334</v>
      </c>
      <c r="O158" s="12"/>
      <c r="Q158" s="31"/>
    </row>
    <row r="159" spans="1:102" ht="15.75">
      <c r="A159" s="4">
        <v>2013</v>
      </c>
      <c r="B159" s="10">
        <v>168.12</v>
      </c>
      <c r="C159" s="10">
        <v>152.74</v>
      </c>
      <c r="D159" s="10">
        <v>162.5</v>
      </c>
      <c r="E159" s="10">
        <v>161.03</v>
      </c>
      <c r="F159" s="10">
        <v>160.18</v>
      </c>
      <c r="G159" s="10">
        <v>165.47</v>
      </c>
      <c r="H159" s="10" t="s">
        <v>12</v>
      </c>
      <c r="I159" s="10">
        <v>156.27000000000001</v>
      </c>
      <c r="J159" s="10">
        <v>167.62</v>
      </c>
      <c r="K159" s="10">
        <v>180.8</v>
      </c>
      <c r="L159" s="12">
        <v>184.28</v>
      </c>
      <c r="M159" s="12">
        <v>188.65</v>
      </c>
      <c r="N159" s="24">
        <f>AVERAGE(B159:M159)</f>
        <v>167.96909090909091</v>
      </c>
    </row>
    <row r="160" spans="1:102" ht="15.75">
      <c r="A160" s="4">
        <v>2014</v>
      </c>
      <c r="B160" s="10">
        <v>208.38</v>
      </c>
      <c r="C160" s="10">
        <v>210.88</v>
      </c>
      <c r="D160" s="10">
        <v>218.99</v>
      </c>
      <c r="E160" s="10" t="s">
        <v>12</v>
      </c>
      <c r="F160" s="10">
        <v>242.67</v>
      </c>
      <c r="G160" s="10" t="s">
        <v>12</v>
      </c>
      <c r="H160" s="10" t="s">
        <v>12</v>
      </c>
      <c r="I160" s="10">
        <v>258.75</v>
      </c>
      <c r="J160" s="10">
        <v>279.47000000000003</v>
      </c>
      <c r="K160" s="10">
        <v>285</v>
      </c>
      <c r="L160" s="12">
        <v>280.47000000000003</v>
      </c>
      <c r="M160" s="12">
        <v>288.92</v>
      </c>
      <c r="N160" s="24">
        <f>AVERAGE(B160:M160)</f>
        <v>252.61444444444447</v>
      </c>
      <c r="O160" s="31"/>
      <c r="P160" s="31"/>
      <c r="Q160" s="31"/>
      <c r="R160" s="31"/>
    </row>
    <row r="161" spans="1:25" ht="15.75">
      <c r="A161" s="4">
        <v>2015</v>
      </c>
      <c r="B161" s="12"/>
      <c r="C161" s="12"/>
      <c r="D161" s="12"/>
      <c r="E161" s="12"/>
      <c r="F161" s="12"/>
      <c r="G161" s="10"/>
      <c r="H161" s="10"/>
      <c r="I161" s="10"/>
      <c r="J161" s="10"/>
      <c r="K161" s="10"/>
      <c r="L161" s="12"/>
      <c r="M161" s="12"/>
      <c r="N161" s="12"/>
      <c r="O161" s="12"/>
      <c r="P161" s="12"/>
      <c r="Q161" s="31"/>
      <c r="R161" s="31"/>
    </row>
    <row r="162" spans="1:25" ht="15.75">
      <c r="A162" s="14"/>
      <c r="B162" s="12"/>
      <c r="C162" s="12"/>
      <c r="D162" s="12"/>
      <c r="E162" s="12"/>
      <c r="F162" s="12"/>
      <c r="G162" s="10"/>
      <c r="H162" s="10"/>
      <c r="I162" s="10"/>
      <c r="J162" s="10"/>
      <c r="K162" s="10"/>
      <c r="L162" s="12"/>
      <c r="M162" s="12"/>
      <c r="N162" s="12"/>
      <c r="O162" s="12"/>
      <c r="P162" s="12"/>
      <c r="Q162" s="31"/>
      <c r="R162" s="31"/>
    </row>
    <row r="163" spans="1:25" ht="15.75">
      <c r="B163" s="82" t="s">
        <v>0</v>
      </c>
      <c r="C163" s="82" t="s">
        <v>1</v>
      </c>
      <c r="D163" s="82" t="s">
        <v>2</v>
      </c>
      <c r="E163" s="82" t="s">
        <v>3</v>
      </c>
      <c r="F163" s="82" t="s">
        <v>4</v>
      </c>
      <c r="G163" s="82" t="s">
        <v>5</v>
      </c>
      <c r="H163" s="82" t="s">
        <v>6</v>
      </c>
      <c r="I163" s="82" t="s">
        <v>7</v>
      </c>
      <c r="J163" s="82" t="s">
        <v>8</v>
      </c>
      <c r="K163" s="82" t="s">
        <v>9</v>
      </c>
      <c r="L163" s="82" t="s">
        <v>10</v>
      </c>
      <c r="M163" s="82" t="s">
        <v>11</v>
      </c>
      <c r="N163" s="2"/>
      <c r="O163" s="22"/>
      <c r="Q163" s="31"/>
    </row>
    <row r="164" spans="1:25" ht="15.75">
      <c r="A164" s="45" t="s">
        <v>96</v>
      </c>
      <c r="B164" s="1">
        <f>AVERAGE(B129:B160)</f>
        <v>103.76857812499998</v>
      </c>
      <c r="C164" s="1">
        <f t="shared" ref="C164:M164" si="10">AVERAGE(C129:C160)</f>
        <v>105.6155078125</v>
      </c>
      <c r="D164" s="1">
        <f t="shared" si="10"/>
        <v>107.44942708333335</v>
      </c>
      <c r="E164" s="1">
        <f t="shared" si="10"/>
        <v>103.12187365591399</v>
      </c>
      <c r="F164" s="1">
        <f t="shared" si="10"/>
        <v>106.97481250000001</v>
      </c>
      <c r="G164" s="1">
        <f t="shared" si="10"/>
        <v>102.35682795698924</v>
      </c>
      <c r="H164" s="1">
        <f t="shared" si="10"/>
        <v>96.650652173913031</v>
      </c>
      <c r="I164" s="1">
        <f t="shared" si="10"/>
        <v>101.96096551724139</v>
      </c>
      <c r="J164" s="1">
        <f t="shared" si="10"/>
        <v>103.56375</v>
      </c>
      <c r="K164" s="1">
        <f t="shared" si="10"/>
        <v>102.71393489583333</v>
      </c>
      <c r="L164" s="1">
        <f t="shared" si="10"/>
        <v>103.26065625000004</v>
      </c>
      <c r="M164" s="1">
        <f t="shared" si="10"/>
        <v>105.819609375</v>
      </c>
      <c r="N164" s="2"/>
      <c r="O164" s="22"/>
      <c r="Q164" s="31"/>
    </row>
    <row r="165" spans="1:25" ht="15.75">
      <c r="A165" s="45" t="s">
        <v>97</v>
      </c>
      <c r="B165" s="1">
        <f>STDEV(B129:B160)</f>
        <v>34.140199836272757</v>
      </c>
      <c r="C165" s="1">
        <f t="shared" ref="C165:M165" si="11">STDEV(C129:C160)</f>
        <v>33.655864400641548</v>
      </c>
      <c r="D165" s="1">
        <f t="shared" si="11"/>
        <v>35.173834209796546</v>
      </c>
      <c r="E165" s="1">
        <f t="shared" si="11"/>
        <v>28.452439247071108</v>
      </c>
      <c r="F165" s="1">
        <f t="shared" si="11"/>
        <v>37.901655801028994</v>
      </c>
      <c r="G165" s="1">
        <f t="shared" si="11"/>
        <v>29.146230844457335</v>
      </c>
      <c r="H165" s="1">
        <f t="shared" si="11"/>
        <v>28.255964788806025</v>
      </c>
      <c r="I165" s="1">
        <f t="shared" si="11"/>
        <v>41.016097396094473</v>
      </c>
      <c r="J165" s="1">
        <f t="shared" si="11"/>
        <v>42.395938972286544</v>
      </c>
      <c r="K165" s="1">
        <f t="shared" si="11"/>
        <v>43.45414447120487</v>
      </c>
      <c r="L165" s="1">
        <f t="shared" si="11"/>
        <v>43.199932104642926</v>
      </c>
      <c r="M165" s="1">
        <f t="shared" si="11"/>
        <v>45.180588403681568</v>
      </c>
      <c r="N165" s="2"/>
      <c r="O165" s="22"/>
      <c r="Q165" s="31"/>
      <c r="T165" s="30"/>
    </row>
    <row r="166" spans="1:25" ht="15.75">
      <c r="A166" s="46" t="s">
        <v>98</v>
      </c>
      <c r="B166" s="47">
        <f>AVERAGE(B151:B160)</f>
        <v>142.45762500000001</v>
      </c>
      <c r="C166" s="47">
        <f t="shared" ref="C166:L166" si="12">AVERAGE(C151:C160)</f>
        <v>144.48937499999997</v>
      </c>
      <c r="D166" s="47">
        <f t="shared" si="12"/>
        <v>147.96080000000001</v>
      </c>
      <c r="E166" s="47">
        <f t="shared" si="12"/>
        <v>139.05680555555554</v>
      </c>
      <c r="F166" s="47">
        <f t="shared" si="12"/>
        <v>149.29712500000002</v>
      </c>
      <c r="G166" s="47">
        <f t="shared" si="12"/>
        <v>137.17388888888888</v>
      </c>
      <c r="H166" s="47">
        <f t="shared" si="12"/>
        <v>127.84571428571429</v>
      </c>
      <c r="I166" s="47">
        <f t="shared" si="12"/>
        <v>140.977</v>
      </c>
      <c r="J166" s="47">
        <f t="shared" si="12"/>
        <v>146.62875000000003</v>
      </c>
      <c r="K166" s="47">
        <f t="shared" si="12"/>
        <v>144.81324999999998</v>
      </c>
      <c r="L166" s="47">
        <f t="shared" si="12"/>
        <v>146.19380000000001</v>
      </c>
      <c r="M166" s="47">
        <f>AVERAGE(M151:M160)</f>
        <v>150.73391666666669</v>
      </c>
      <c r="N166" s="2"/>
      <c r="O166" s="22"/>
      <c r="Q166" s="31"/>
      <c r="T166" s="30"/>
    </row>
    <row r="167" spans="1:25" ht="15.75">
      <c r="A167" s="46" t="s">
        <v>99</v>
      </c>
      <c r="B167" s="47">
        <f>STDEV(B151:B160)</f>
        <v>33.305046906764815</v>
      </c>
      <c r="C167" s="47">
        <f t="shared" ref="C167:L167" si="13">STDEV(C151:C160)</f>
        <v>31.54603414968242</v>
      </c>
      <c r="D167" s="47">
        <f t="shared" si="13"/>
        <v>33.359212849759437</v>
      </c>
      <c r="E167" s="47">
        <f t="shared" si="13"/>
        <v>20.247912190897111</v>
      </c>
      <c r="F167" s="47">
        <f t="shared" si="13"/>
        <v>38.55201361134813</v>
      </c>
      <c r="G167" s="47">
        <f t="shared" si="13"/>
        <v>22.927066125239563</v>
      </c>
      <c r="H167" s="47">
        <f t="shared" si="13"/>
        <v>18.427956892669659</v>
      </c>
      <c r="I167" s="47">
        <f t="shared" si="13"/>
        <v>45.297369570428707</v>
      </c>
      <c r="J167" s="47">
        <f t="shared" si="13"/>
        <v>50.756113223077712</v>
      </c>
      <c r="K167" s="47">
        <f t="shared" si="13"/>
        <v>55.482518168263319</v>
      </c>
      <c r="L167" s="47">
        <f t="shared" si="13"/>
        <v>54.327147479771924</v>
      </c>
      <c r="M167" s="47">
        <f>STDEV(M151:M160)</f>
        <v>56.769807382574598</v>
      </c>
      <c r="O167" s="22"/>
      <c r="Q167" s="31"/>
      <c r="T167" s="30"/>
    </row>
    <row r="168" spans="1:25" ht="15.75">
      <c r="A168" s="48" t="s">
        <v>100</v>
      </c>
      <c r="B168" s="49">
        <f>AVERAGE(B155:B160)</f>
        <v>154.45500000000001</v>
      </c>
      <c r="C168" s="49">
        <f t="shared" ref="C168:L168" si="14">AVERAGE(C155:C160)</f>
        <v>154.86500000000001</v>
      </c>
      <c r="D168" s="49">
        <f t="shared" si="14"/>
        <v>160.31166666666667</v>
      </c>
      <c r="E168" s="49">
        <f t="shared" si="14"/>
        <v>148.42400000000001</v>
      </c>
      <c r="F168" s="49">
        <f t="shared" si="14"/>
        <v>163.715</v>
      </c>
      <c r="G168" s="49">
        <f t="shared" si="14"/>
        <v>146.34</v>
      </c>
      <c r="H168" s="49">
        <f t="shared" si="14"/>
        <v>133.97749999999999</v>
      </c>
      <c r="I168" s="49">
        <f t="shared" si="14"/>
        <v>156.77333333333334</v>
      </c>
      <c r="J168" s="49">
        <f t="shared" si="14"/>
        <v>163.07000000000002</v>
      </c>
      <c r="K168" s="49">
        <f t="shared" si="14"/>
        <v>164.82166666666663</v>
      </c>
      <c r="L168" s="49">
        <f t="shared" si="14"/>
        <v>167.33833333333334</v>
      </c>
      <c r="M168" s="49">
        <f>AVERAGE(M155:M160)</f>
        <v>174.31666666666663</v>
      </c>
      <c r="O168" s="22"/>
      <c r="Q168" s="31"/>
      <c r="T168" s="30"/>
    </row>
    <row r="169" spans="1:25" ht="15.75">
      <c r="A169" s="48" t="s">
        <v>101</v>
      </c>
      <c r="B169" s="49">
        <f>STDEV(B155:B160)</f>
        <v>37.959670045984353</v>
      </c>
      <c r="C169" s="49">
        <f t="shared" ref="C169:L169" si="15">STDEV(C155:C160)</f>
        <v>37.476045549123818</v>
      </c>
      <c r="D169" s="49">
        <f t="shared" si="15"/>
        <v>39.010599286176877</v>
      </c>
      <c r="E169" s="49">
        <f t="shared" si="15"/>
        <v>22.534741622658885</v>
      </c>
      <c r="F169" s="49">
        <f t="shared" si="15"/>
        <v>44.460858628685877</v>
      </c>
      <c r="G169" s="49">
        <f t="shared" si="15"/>
        <v>27.870357909434855</v>
      </c>
      <c r="H169" s="49">
        <f t="shared" si="15"/>
        <v>22.549294704417512</v>
      </c>
      <c r="I169" s="49">
        <f t="shared" si="15"/>
        <v>54.011490135587529</v>
      </c>
      <c r="J169" s="49">
        <f t="shared" si="15"/>
        <v>61.532012156275179</v>
      </c>
      <c r="K169" s="49">
        <f t="shared" si="15"/>
        <v>65.282494258925766</v>
      </c>
      <c r="L169" s="49">
        <f t="shared" si="15"/>
        <v>62.298221938243685</v>
      </c>
      <c r="M169" s="49">
        <f>STDEV(M155:M160)</f>
        <v>62.829160002873429</v>
      </c>
      <c r="O169" s="22"/>
      <c r="Q169" s="31"/>
      <c r="T169" s="30"/>
    </row>
    <row r="170" spans="1:25" ht="15">
      <c r="A170" s="39"/>
      <c r="O170" s="22"/>
      <c r="Q170" s="31"/>
    </row>
    <row r="171" spans="1:25" ht="15.75">
      <c r="A171" s="3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"/>
      <c r="Q171" s="31"/>
    </row>
    <row r="172" spans="1:25" s="40" customFormat="1" ht="15.75">
      <c r="A172" s="3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3"/>
    </row>
    <row r="173" spans="1:25" s="40" customFormat="1" ht="15.75">
      <c r="A173" s="3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3"/>
    </row>
    <row r="174" spans="1:25" ht="18.75">
      <c r="A174" s="2" t="s">
        <v>20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"/>
    </row>
    <row r="175" spans="1:25" ht="16.5" thickBot="1">
      <c r="A175" s="5"/>
      <c r="B175" s="6" t="s">
        <v>0</v>
      </c>
      <c r="C175" s="6" t="s">
        <v>1</v>
      </c>
      <c r="D175" s="6" t="s">
        <v>2</v>
      </c>
      <c r="E175" s="6" t="s">
        <v>3</v>
      </c>
      <c r="F175" s="6" t="s">
        <v>4</v>
      </c>
      <c r="G175" s="6" t="s">
        <v>5</v>
      </c>
      <c r="H175" s="6" t="s">
        <v>6</v>
      </c>
      <c r="I175" s="6" t="s">
        <v>7</v>
      </c>
      <c r="J175" s="6" t="s">
        <v>8</v>
      </c>
      <c r="K175" s="6" t="s">
        <v>9</v>
      </c>
      <c r="L175" s="6" t="s">
        <v>10</v>
      </c>
      <c r="M175" s="6" t="s">
        <v>11</v>
      </c>
      <c r="N175" s="15" t="s">
        <v>13</v>
      </c>
    </row>
    <row r="176" spans="1:25" ht="16.5" thickTop="1">
      <c r="A176" s="4">
        <v>1983</v>
      </c>
      <c r="B176" s="10">
        <v>66.28</v>
      </c>
      <c r="C176" s="10">
        <v>67.69</v>
      </c>
      <c r="D176" s="10">
        <v>68.459999999999994</v>
      </c>
      <c r="E176" s="10">
        <v>68.22</v>
      </c>
      <c r="F176" s="10">
        <v>67</v>
      </c>
      <c r="G176" s="10">
        <v>66.87</v>
      </c>
      <c r="H176" s="10">
        <v>63.63</v>
      </c>
      <c r="I176" s="10">
        <v>60.1</v>
      </c>
      <c r="J176" s="10">
        <v>56.21</v>
      </c>
      <c r="K176" s="10">
        <v>56.96</v>
      </c>
      <c r="L176" s="10">
        <v>60.31</v>
      </c>
      <c r="M176" s="10">
        <v>64.88</v>
      </c>
      <c r="N176" s="23">
        <f t="shared" ref="N176:N207" si="16">AVERAGE(B176:M176)</f>
        <v>63.884166666666665</v>
      </c>
      <c r="P176" s="25"/>
      <c r="Q176" s="27"/>
      <c r="R176" s="25"/>
      <c r="S176" s="25"/>
      <c r="T176" s="25"/>
      <c r="U176" s="25"/>
      <c r="V176" s="25"/>
      <c r="W176" s="25"/>
      <c r="X176" s="25"/>
      <c r="Y176" s="25"/>
    </row>
    <row r="177" spans="1:25" ht="15.75">
      <c r="A177" s="4">
        <v>1984</v>
      </c>
      <c r="B177" s="10">
        <v>66.150000000000006</v>
      </c>
      <c r="C177" s="10">
        <v>68.02</v>
      </c>
      <c r="D177" s="10">
        <v>67.34</v>
      </c>
      <c r="E177" s="10">
        <v>65.56</v>
      </c>
      <c r="F177" s="10">
        <v>65.349999999999994</v>
      </c>
      <c r="G177" s="10">
        <v>65.25</v>
      </c>
      <c r="H177" s="10">
        <v>65.12</v>
      </c>
      <c r="I177" s="10">
        <v>65.45</v>
      </c>
      <c r="J177" s="10">
        <v>63.31</v>
      </c>
      <c r="K177" s="10">
        <v>64.22</v>
      </c>
      <c r="L177" s="10">
        <v>64.58</v>
      </c>
      <c r="M177" s="10">
        <v>66.62</v>
      </c>
      <c r="N177" s="24">
        <f t="shared" si="16"/>
        <v>65.580833333333359</v>
      </c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5.75">
      <c r="A178" s="4">
        <v>1985</v>
      </c>
      <c r="B178" s="10">
        <v>67.75</v>
      </c>
      <c r="C178" s="10">
        <v>68.58</v>
      </c>
      <c r="D178" s="10">
        <v>67.260000000000005</v>
      </c>
      <c r="E178" s="10">
        <v>67.25</v>
      </c>
      <c r="F178" s="10">
        <v>66.599999999999994</v>
      </c>
      <c r="G178" s="10">
        <v>65.88</v>
      </c>
      <c r="H178" s="10">
        <v>59.65</v>
      </c>
      <c r="I178" s="10">
        <v>60.75</v>
      </c>
      <c r="J178" s="10">
        <v>58.38</v>
      </c>
      <c r="K178" s="10">
        <v>60.46</v>
      </c>
      <c r="L178" s="10">
        <v>61.15</v>
      </c>
      <c r="M178" s="10">
        <v>59.61</v>
      </c>
      <c r="N178" s="24">
        <f t="shared" si="16"/>
        <v>63.609999999999992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5.75">
      <c r="A179" s="4">
        <v>1986</v>
      </c>
      <c r="B179" s="10">
        <v>60.86</v>
      </c>
      <c r="C179" s="10">
        <v>61.9</v>
      </c>
      <c r="D179" s="10">
        <v>61.33</v>
      </c>
      <c r="E179" s="10">
        <v>58.3</v>
      </c>
      <c r="F179" s="10">
        <v>58.94</v>
      </c>
      <c r="G179" s="10">
        <v>58.74</v>
      </c>
      <c r="H179" s="10">
        <v>58.4</v>
      </c>
      <c r="I179" s="10">
        <v>61.85</v>
      </c>
      <c r="J179" s="10">
        <v>62.97</v>
      </c>
      <c r="K179" s="10">
        <v>61.64</v>
      </c>
      <c r="L179" s="10">
        <v>63.04</v>
      </c>
      <c r="M179" s="10">
        <v>63.13</v>
      </c>
      <c r="N179" s="24">
        <f t="shared" si="16"/>
        <v>60.92499999999999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5.75">
      <c r="A180" s="4">
        <v>1987</v>
      </c>
      <c r="B180" s="10">
        <v>65.069999999999993</v>
      </c>
      <c r="C180" s="10">
        <v>67.989999999999995</v>
      </c>
      <c r="D180" s="10">
        <v>68.28</v>
      </c>
      <c r="E180" s="10">
        <v>71.260000000000005</v>
      </c>
      <c r="F180" s="10">
        <v>70.36</v>
      </c>
      <c r="G180" s="10">
        <v>70.08</v>
      </c>
      <c r="H180" s="10">
        <v>71.849999999999994</v>
      </c>
      <c r="I180" s="10">
        <v>73.19</v>
      </c>
      <c r="J180" s="10">
        <v>77.34</v>
      </c>
      <c r="K180" s="10">
        <v>77.73</v>
      </c>
      <c r="L180" s="10">
        <v>76.89</v>
      </c>
      <c r="M180" s="10">
        <v>77.900000000000006</v>
      </c>
      <c r="N180" s="24">
        <f t="shared" si="16"/>
        <v>72.328333333333333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5.75">
      <c r="A181" s="4">
        <v>1988</v>
      </c>
      <c r="B181" s="10">
        <v>83.18</v>
      </c>
      <c r="C181" s="10">
        <v>81.34</v>
      </c>
      <c r="D181" s="10">
        <v>82.02</v>
      </c>
      <c r="E181" s="10">
        <v>82.35</v>
      </c>
      <c r="F181" s="10">
        <v>84.3</v>
      </c>
      <c r="G181" s="10">
        <v>81.319999999999993</v>
      </c>
      <c r="H181" s="10">
        <v>76.66</v>
      </c>
      <c r="I181" s="10">
        <v>81.260000000000005</v>
      </c>
      <c r="J181" s="10">
        <v>82.24</v>
      </c>
      <c r="K181" s="10">
        <v>84.81</v>
      </c>
      <c r="L181" s="10">
        <v>83.81</v>
      </c>
      <c r="M181" s="10">
        <v>82.69</v>
      </c>
      <c r="N181" s="24">
        <f t="shared" si="16"/>
        <v>82.165000000000006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5.75">
      <c r="A182" s="4">
        <v>1989</v>
      </c>
      <c r="B182" s="10">
        <v>83.59</v>
      </c>
      <c r="C182" s="10">
        <v>82.47</v>
      </c>
      <c r="D182" s="10">
        <v>81.400000000000006</v>
      </c>
      <c r="E182" s="10">
        <v>82.54</v>
      </c>
      <c r="F182" s="10">
        <v>81.97</v>
      </c>
      <c r="G182" s="10">
        <v>84.72</v>
      </c>
      <c r="H182" s="10">
        <v>84.21</v>
      </c>
      <c r="I182" s="10">
        <v>85.26</v>
      </c>
      <c r="J182" s="10">
        <v>83.36</v>
      </c>
      <c r="K182" s="10">
        <v>83.85</v>
      </c>
      <c r="L182" s="10">
        <v>84.21</v>
      </c>
      <c r="M182" s="10">
        <v>84.49</v>
      </c>
      <c r="N182" s="24">
        <f t="shared" si="16"/>
        <v>83.505833333333342</v>
      </c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5.75">
      <c r="A183" s="4">
        <v>1990</v>
      </c>
      <c r="B183" s="10">
        <v>84.18</v>
      </c>
      <c r="C183" s="10">
        <v>83.56</v>
      </c>
      <c r="D183" s="10">
        <v>84.78</v>
      </c>
      <c r="E183" s="10">
        <v>87.81</v>
      </c>
      <c r="F183" s="10">
        <v>89.35</v>
      </c>
      <c r="G183" s="10">
        <v>89.77</v>
      </c>
      <c r="H183" s="10">
        <v>90.73</v>
      </c>
      <c r="I183" s="10">
        <v>89.16</v>
      </c>
      <c r="J183" s="10">
        <v>87.47</v>
      </c>
      <c r="K183" s="10">
        <v>88.83</v>
      </c>
      <c r="L183" s="10">
        <v>90.65</v>
      </c>
      <c r="M183" s="10">
        <v>92.73</v>
      </c>
      <c r="N183" s="24">
        <f t="shared" si="16"/>
        <v>88.251666666666665</v>
      </c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5.75">
      <c r="A184" s="4">
        <v>1991</v>
      </c>
      <c r="B184" s="10">
        <v>92.75</v>
      </c>
      <c r="C184" s="10">
        <v>94.48</v>
      </c>
      <c r="D184" s="10">
        <v>96.88</v>
      </c>
      <c r="E184" s="10">
        <v>98.13</v>
      </c>
      <c r="F184" s="10">
        <v>99.4</v>
      </c>
      <c r="G184" s="10">
        <v>100.25</v>
      </c>
      <c r="H184" s="10">
        <v>92.94</v>
      </c>
      <c r="I184" s="10">
        <v>85.49</v>
      </c>
      <c r="J184" s="10">
        <v>86.13</v>
      </c>
      <c r="K184" s="10">
        <v>86.95</v>
      </c>
      <c r="L184" s="10">
        <v>86.53</v>
      </c>
      <c r="M184" s="10">
        <v>81.84</v>
      </c>
      <c r="N184" s="24">
        <f t="shared" si="16"/>
        <v>91.814166666666665</v>
      </c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5.75">
      <c r="A185" s="4">
        <v>1992</v>
      </c>
      <c r="B185" s="10">
        <v>81.489999999999995</v>
      </c>
      <c r="C185" s="10">
        <v>84.27</v>
      </c>
      <c r="D185" s="10">
        <v>85.45</v>
      </c>
      <c r="E185" s="10">
        <v>86.45</v>
      </c>
      <c r="F185" s="10">
        <v>84.14</v>
      </c>
      <c r="G185" s="10">
        <v>88.25</v>
      </c>
      <c r="H185" s="10">
        <v>86.5</v>
      </c>
      <c r="I185" s="10">
        <v>86.67</v>
      </c>
      <c r="J185" s="10">
        <v>85.78</v>
      </c>
      <c r="K185" s="10">
        <v>85.13</v>
      </c>
      <c r="L185" s="10">
        <v>84.65</v>
      </c>
      <c r="M185" s="10">
        <v>87.01</v>
      </c>
      <c r="N185" s="24">
        <f t="shared" si="16"/>
        <v>85.482500000000002</v>
      </c>
      <c r="O185" s="22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5.75">
      <c r="A186" s="4">
        <v>1993</v>
      </c>
      <c r="B186" s="10">
        <v>90.61</v>
      </c>
      <c r="C186" s="10">
        <v>88.06</v>
      </c>
      <c r="D186" s="10">
        <v>92.29</v>
      </c>
      <c r="E186" s="10">
        <v>93.11</v>
      </c>
      <c r="F186" s="10">
        <v>93.49</v>
      </c>
      <c r="G186" s="10">
        <v>94.84</v>
      </c>
      <c r="H186" s="10">
        <v>89.38</v>
      </c>
      <c r="I186" s="10">
        <v>91.4</v>
      </c>
      <c r="J186" s="10">
        <v>89.81</v>
      </c>
      <c r="K186" s="10">
        <v>88.84</v>
      </c>
      <c r="L186" s="10">
        <v>88.12</v>
      </c>
      <c r="M186" s="10">
        <v>86.17</v>
      </c>
      <c r="N186" s="24">
        <f t="shared" si="16"/>
        <v>90.51</v>
      </c>
      <c r="O186" s="22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5.75">
      <c r="A187" s="4">
        <v>1994</v>
      </c>
      <c r="B187" s="10">
        <v>86.78</v>
      </c>
      <c r="C187" s="10">
        <v>85.81</v>
      </c>
      <c r="D187" s="10">
        <v>90.07</v>
      </c>
      <c r="E187" s="10">
        <v>87.97</v>
      </c>
      <c r="F187" s="10">
        <v>84.07</v>
      </c>
      <c r="G187" s="10">
        <v>77.959999999999994</v>
      </c>
      <c r="H187" s="10">
        <v>78.38</v>
      </c>
      <c r="I187" s="10">
        <v>77.680000000000007</v>
      </c>
      <c r="J187" s="10">
        <v>74.12</v>
      </c>
      <c r="K187" s="10">
        <v>75.47</v>
      </c>
      <c r="L187" s="10">
        <v>75.28</v>
      </c>
      <c r="M187" s="10">
        <v>75.459999999999994</v>
      </c>
      <c r="N187" s="24">
        <f t="shared" si="16"/>
        <v>80.754166666666677</v>
      </c>
      <c r="O187" s="22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5.75">
      <c r="A188" s="4">
        <v>1995</v>
      </c>
      <c r="B188" s="10">
        <v>76.33</v>
      </c>
      <c r="C188" s="10">
        <v>74.680000000000007</v>
      </c>
      <c r="D188" s="10">
        <v>62.01</v>
      </c>
      <c r="E188" s="10">
        <v>74.27</v>
      </c>
      <c r="F188" s="10">
        <v>73.31</v>
      </c>
      <c r="G188" s="10">
        <v>73.37</v>
      </c>
      <c r="H188" s="10">
        <v>68.5</v>
      </c>
      <c r="I188" s="10">
        <v>67.61</v>
      </c>
      <c r="J188" s="10">
        <v>65.8</v>
      </c>
      <c r="K188" s="10">
        <v>65.540000000000006</v>
      </c>
      <c r="L188" s="10">
        <v>62.67</v>
      </c>
      <c r="M188" s="10">
        <v>62.82</v>
      </c>
      <c r="N188" s="24">
        <f t="shared" si="16"/>
        <v>68.90916666666665</v>
      </c>
      <c r="O188" s="22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5.75">
      <c r="A189" s="4">
        <v>1996</v>
      </c>
      <c r="B189" s="10">
        <v>58.92</v>
      </c>
      <c r="C189" s="10">
        <v>58.13</v>
      </c>
      <c r="D189" s="10">
        <v>59.75</v>
      </c>
      <c r="E189" s="10">
        <v>58.91</v>
      </c>
      <c r="F189" s="10">
        <v>59.72</v>
      </c>
      <c r="G189" s="10">
        <v>62.01</v>
      </c>
      <c r="H189" s="10">
        <v>61.08</v>
      </c>
      <c r="I189" s="10">
        <v>61.78</v>
      </c>
      <c r="J189" s="10">
        <v>61.97</v>
      </c>
      <c r="K189" s="10">
        <v>62.19</v>
      </c>
      <c r="L189" s="10">
        <v>63.33</v>
      </c>
      <c r="M189" s="10">
        <v>64.349999999999994</v>
      </c>
      <c r="N189" s="24">
        <f t="shared" si="16"/>
        <v>61.011666666666677</v>
      </c>
      <c r="O189" s="22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5.75">
      <c r="A190" s="4">
        <v>1997</v>
      </c>
      <c r="B190" s="10">
        <v>70.040000000000006</v>
      </c>
      <c r="C190" s="10">
        <v>74.75</v>
      </c>
      <c r="D190" s="10">
        <v>78.900000000000006</v>
      </c>
      <c r="E190" s="10">
        <v>82.78</v>
      </c>
      <c r="F190" s="10">
        <v>85.09</v>
      </c>
      <c r="G190" s="10">
        <v>85.42</v>
      </c>
      <c r="H190" s="10">
        <v>81.63</v>
      </c>
      <c r="I190" s="10">
        <v>83.97</v>
      </c>
      <c r="J190" s="10">
        <v>82.33</v>
      </c>
      <c r="K190" s="10">
        <v>83.38</v>
      </c>
      <c r="L190" s="10">
        <v>81</v>
      </c>
      <c r="M190" s="10">
        <v>83.11</v>
      </c>
      <c r="N190" s="24">
        <f t="shared" si="16"/>
        <v>81.033333333333346</v>
      </c>
      <c r="O190" s="22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5.75">
      <c r="A191" s="4">
        <v>1998</v>
      </c>
      <c r="B191" s="10">
        <v>83.14</v>
      </c>
      <c r="C191" s="10">
        <v>83.43</v>
      </c>
      <c r="D191" s="10">
        <v>86.36</v>
      </c>
      <c r="E191" s="10">
        <v>85.73</v>
      </c>
      <c r="F191" s="10">
        <v>82.66</v>
      </c>
      <c r="G191" s="10">
        <v>85.54</v>
      </c>
      <c r="H191" s="10">
        <v>73.09</v>
      </c>
      <c r="I191" s="10">
        <v>68.53</v>
      </c>
      <c r="J191" s="10">
        <v>67.78</v>
      </c>
      <c r="K191" s="10">
        <v>71.75</v>
      </c>
      <c r="L191" s="10">
        <v>71.37</v>
      </c>
      <c r="M191" s="10">
        <v>72.98</v>
      </c>
      <c r="N191" s="24">
        <f t="shared" si="16"/>
        <v>77.696666666666673</v>
      </c>
      <c r="O191" s="22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5.75">
      <c r="A192" s="4">
        <v>1999</v>
      </c>
      <c r="B192" s="10">
        <v>76.319999999999993</v>
      </c>
      <c r="C192" s="10">
        <v>79.16</v>
      </c>
      <c r="D192" s="10">
        <v>79.45</v>
      </c>
      <c r="E192" s="10">
        <v>79.75</v>
      </c>
      <c r="F192" s="10">
        <v>78.34</v>
      </c>
      <c r="G192" s="10">
        <v>82.74</v>
      </c>
      <c r="H192" s="10" t="s">
        <v>12</v>
      </c>
      <c r="I192" s="10">
        <v>80.209999999999994</v>
      </c>
      <c r="J192" s="10">
        <v>81.995000000000005</v>
      </c>
      <c r="K192" s="10">
        <v>84.05</v>
      </c>
      <c r="L192" s="10">
        <v>84.08</v>
      </c>
      <c r="M192" s="10">
        <v>88.5</v>
      </c>
      <c r="N192" s="24">
        <f t="shared" si="16"/>
        <v>81.326818181818183</v>
      </c>
      <c r="O192" s="22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5.75">
      <c r="A193" s="4">
        <v>2000</v>
      </c>
      <c r="B193" s="10">
        <v>90.47</v>
      </c>
      <c r="C193" s="10">
        <v>91.898750000000007</v>
      </c>
      <c r="D193" s="10">
        <v>94.147000000000006</v>
      </c>
      <c r="E193" s="10">
        <v>93.758750000000006</v>
      </c>
      <c r="F193" s="10">
        <v>92.928749999999994</v>
      </c>
      <c r="G193" s="10">
        <v>93.760833333333338</v>
      </c>
      <c r="H193" s="10">
        <v>91.061666666666667</v>
      </c>
      <c r="I193" s="10">
        <v>90.726666666666674</v>
      </c>
      <c r="J193" s="10">
        <v>92.389583333333334</v>
      </c>
      <c r="K193" s="10">
        <v>91.893749999999997</v>
      </c>
      <c r="L193" s="10">
        <v>90.504999999999995</v>
      </c>
      <c r="M193" s="10">
        <v>90.893333333333345</v>
      </c>
      <c r="N193" s="24">
        <f t="shared" si="16"/>
        <v>92.03617361111111</v>
      </c>
      <c r="O193" s="22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5.75">
      <c r="A194" s="4">
        <v>2001</v>
      </c>
      <c r="B194" s="10">
        <v>93.031999999999996</v>
      </c>
      <c r="C194" s="10">
        <v>92.748750000000001</v>
      </c>
      <c r="D194" s="10">
        <v>94.584999999999994</v>
      </c>
      <c r="E194" s="10">
        <v>96.40625</v>
      </c>
      <c r="F194" s="10">
        <v>96.198999999999984</v>
      </c>
      <c r="G194" s="10">
        <v>101.11</v>
      </c>
      <c r="H194" s="10">
        <v>95.012500000000003</v>
      </c>
      <c r="I194" s="10">
        <v>95.192499999999995</v>
      </c>
      <c r="J194" s="10">
        <v>94.49</v>
      </c>
      <c r="K194" s="10">
        <v>89.775999999999996</v>
      </c>
      <c r="L194" s="10">
        <v>84.102500000000006</v>
      </c>
      <c r="M194" s="10">
        <v>84.221666666666664</v>
      </c>
      <c r="N194" s="24">
        <f t="shared" si="16"/>
        <v>93.073013888888894</v>
      </c>
      <c r="O194" s="22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5.75">
      <c r="A195" s="4">
        <v>2002</v>
      </c>
      <c r="B195" s="10">
        <v>87.11</v>
      </c>
      <c r="C195" s="10">
        <v>89.722499999999997</v>
      </c>
      <c r="D195" s="10">
        <v>88.891249999999999</v>
      </c>
      <c r="E195" s="10">
        <v>89.58</v>
      </c>
      <c r="F195" s="10">
        <v>87.88</v>
      </c>
      <c r="G195" s="10">
        <v>84.177499999999995</v>
      </c>
      <c r="H195" s="10">
        <v>77.06</v>
      </c>
      <c r="I195" s="10">
        <v>81</v>
      </c>
      <c r="J195" s="10">
        <v>81.025000000000006</v>
      </c>
      <c r="K195" s="10">
        <v>81.081999999999994</v>
      </c>
      <c r="L195" s="10">
        <v>82.472499999999997</v>
      </c>
      <c r="M195" s="10">
        <v>84.875</v>
      </c>
      <c r="N195" s="24">
        <f t="shared" si="16"/>
        <v>84.572979166666656</v>
      </c>
      <c r="O195" s="22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5.75">
      <c r="A196" s="4">
        <v>2003</v>
      </c>
      <c r="B196" s="10">
        <v>84.503</v>
      </c>
      <c r="C196" s="10">
        <v>83.263750000000002</v>
      </c>
      <c r="D196" s="10">
        <v>85.693749999999994</v>
      </c>
      <c r="E196" s="10">
        <v>94.001999999999995</v>
      </c>
      <c r="F196" s="10">
        <v>97.157499999999999</v>
      </c>
      <c r="G196" s="10">
        <v>96.62</v>
      </c>
      <c r="H196" s="10">
        <v>95.1875</v>
      </c>
      <c r="I196" s="10">
        <v>97.026666666666657</v>
      </c>
      <c r="J196" s="10">
        <v>102</v>
      </c>
      <c r="K196" s="10">
        <v>103.45</v>
      </c>
      <c r="L196" s="10">
        <v>102.05725000000001</v>
      </c>
      <c r="M196" s="10">
        <v>102.06166666666665</v>
      </c>
      <c r="N196" s="24">
        <f t="shared" si="16"/>
        <v>95.251923611111124</v>
      </c>
      <c r="O196" s="22"/>
    </row>
    <row r="197" spans="1:25" ht="15.75">
      <c r="A197" s="4">
        <v>2004</v>
      </c>
      <c r="B197" s="10">
        <v>96.371250000000003</v>
      </c>
      <c r="C197" s="10">
        <v>98.681250000000006</v>
      </c>
      <c r="D197" s="10">
        <v>104.34200000000001</v>
      </c>
      <c r="E197" s="10">
        <v>107.595</v>
      </c>
      <c r="F197" s="10">
        <v>115.175</v>
      </c>
      <c r="G197" s="10">
        <v>123.875</v>
      </c>
      <c r="H197" s="10">
        <v>124</v>
      </c>
      <c r="I197" s="10">
        <v>120.25</v>
      </c>
      <c r="J197" s="10">
        <v>116.17625</v>
      </c>
      <c r="K197" s="10">
        <v>114.36833333333334</v>
      </c>
      <c r="L197" s="10">
        <v>106.31125</v>
      </c>
      <c r="M197" s="10">
        <v>107.08666666666666</v>
      </c>
      <c r="N197" s="24">
        <f t="shared" si="16"/>
        <v>111.18599999999998</v>
      </c>
    </row>
    <row r="198" spans="1:25" ht="15.75">
      <c r="A198" s="4">
        <v>2005</v>
      </c>
      <c r="B198" s="10">
        <v>111.98</v>
      </c>
      <c r="C198" s="10">
        <v>113.2325</v>
      </c>
      <c r="D198" s="10">
        <v>120.98600000000002</v>
      </c>
      <c r="E198" s="10">
        <v>130.18166666666664</v>
      </c>
      <c r="F198" s="10">
        <v>134.94499999999999</v>
      </c>
      <c r="G198" s="10">
        <v>122.33333333333333</v>
      </c>
      <c r="H198" s="10">
        <v>119.66666666666667</v>
      </c>
      <c r="I198" s="10">
        <v>112.58</v>
      </c>
      <c r="J198" s="10">
        <v>117.76333333333334</v>
      </c>
      <c r="K198" s="10">
        <v>119.8625</v>
      </c>
      <c r="L198" s="10">
        <v>119.11100000000002</v>
      </c>
      <c r="M198" s="10">
        <v>121.4675</v>
      </c>
      <c r="N198" s="24">
        <f t="shared" si="16"/>
        <v>120.34245833333335</v>
      </c>
    </row>
    <row r="199" spans="1:25" ht="15.75">
      <c r="A199" s="4">
        <v>2006</v>
      </c>
      <c r="B199" s="10">
        <v>124.72125</v>
      </c>
      <c r="C199" s="10">
        <v>125.01875</v>
      </c>
      <c r="D199" s="10">
        <v>122.45099999999999</v>
      </c>
      <c r="E199" s="10">
        <v>116.77875</v>
      </c>
      <c r="F199" s="10">
        <v>117.62</v>
      </c>
      <c r="G199" s="10">
        <v>118.75</v>
      </c>
      <c r="H199" s="10">
        <v>118.3</v>
      </c>
      <c r="I199" s="10">
        <v>116.375</v>
      </c>
      <c r="J199" s="10">
        <v>116.55875</v>
      </c>
      <c r="K199" s="10">
        <v>109.935</v>
      </c>
      <c r="L199" s="10">
        <v>100.59400000000001</v>
      </c>
      <c r="M199" s="10">
        <v>98.49</v>
      </c>
      <c r="N199" s="24">
        <f t="shared" si="16"/>
        <v>115.46604166666667</v>
      </c>
      <c r="O199" s="22"/>
    </row>
    <row r="200" spans="1:25" ht="15.75">
      <c r="A200" s="4">
        <v>2007</v>
      </c>
      <c r="B200" s="10">
        <v>98.43</v>
      </c>
      <c r="C200" s="10">
        <v>106.79</v>
      </c>
      <c r="D200" s="10">
        <v>111.71</v>
      </c>
      <c r="E200" s="10">
        <v>117.41</v>
      </c>
      <c r="F200" s="10">
        <v>115.22</v>
      </c>
      <c r="G200" s="10">
        <v>113.76</v>
      </c>
      <c r="H200" s="10">
        <v>109.25</v>
      </c>
      <c r="I200" s="10">
        <v>109.5</v>
      </c>
      <c r="J200" s="10">
        <v>121.69</v>
      </c>
      <c r="K200" s="10">
        <v>108.83</v>
      </c>
      <c r="L200" s="10">
        <v>105.89</v>
      </c>
      <c r="M200" s="10">
        <v>103.05</v>
      </c>
      <c r="N200" s="24">
        <f t="shared" si="16"/>
        <v>110.1275</v>
      </c>
      <c r="O200" s="22"/>
    </row>
    <row r="201" spans="1:25" ht="15.75">
      <c r="A201" s="4">
        <v>2008</v>
      </c>
      <c r="B201" s="10">
        <v>105.48</v>
      </c>
      <c r="C201" s="10">
        <v>115.47</v>
      </c>
      <c r="D201" s="10">
        <v>115.76</v>
      </c>
      <c r="E201" s="10">
        <v>110.81</v>
      </c>
      <c r="F201" s="10">
        <v>114.64</v>
      </c>
      <c r="G201" s="10">
        <v>115.75</v>
      </c>
      <c r="H201" s="10">
        <v>113.15</v>
      </c>
      <c r="I201" s="10">
        <v>103.25</v>
      </c>
      <c r="J201" s="10">
        <v>110.43</v>
      </c>
      <c r="K201" s="10">
        <v>93.65</v>
      </c>
      <c r="L201" s="10">
        <v>94.1</v>
      </c>
      <c r="M201" s="10">
        <v>87.87</v>
      </c>
      <c r="N201" s="24">
        <f t="shared" si="16"/>
        <v>106.69666666666667</v>
      </c>
      <c r="O201" s="22"/>
    </row>
    <row r="202" spans="1:25" ht="15.75">
      <c r="A202" s="4">
        <v>2009</v>
      </c>
      <c r="B202" s="10">
        <v>99.09</v>
      </c>
      <c r="C202" s="10">
        <v>100.54</v>
      </c>
      <c r="D202" s="10">
        <v>103.43</v>
      </c>
      <c r="E202" s="10">
        <v>109.1</v>
      </c>
      <c r="F202" s="10">
        <v>112.86</v>
      </c>
      <c r="G202" s="10">
        <v>106.62</v>
      </c>
      <c r="H202" s="10">
        <v>114.6</v>
      </c>
      <c r="I202" s="10">
        <v>99.95</v>
      </c>
      <c r="J202" s="10">
        <v>97.07</v>
      </c>
      <c r="K202" s="10">
        <v>93.73</v>
      </c>
      <c r="L202" s="10">
        <v>94.01</v>
      </c>
      <c r="M202" s="10">
        <v>97.45</v>
      </c>
      <c r="N202" s="24">
        <f t="shared" si="16"/>
        <v>102.37083333333334</v>
      </c>
      <c r="O202" s="22"/>
    </row>
    <row r="203" spans="1:25" ht="15.75">
      <c r="A203" s="4">
        <v>2010</v>
      </c>
      <c r="B203" s="10">
        <v>102.52</v>
      </c>
      <c r="C203" s="10">
        <v>108.59</v>
      </c>
      <c r="D203" s="10">
        <v>113.6</v>
      </c>
      <c r="E203" s="10">
        <v>120.99</v>
      </c>
      <c r="F203" s="10">
        <v>123.06</v>
      </c>
      <c r="G203" s="10">
        <v>129.38</v>
      </c>
      <c r="H203" s="10">
        <v>123.5</v>
      </c>
      <c r="I203" s="10">
        <v>119.74</v>
      </c>
      <c r="J203" s="10">
        <v>118.41</v>
      </c>
      <c r="K203" s="10">
        <v>111.41</v>
      </c>
      <c r="L203" s="12">
        <v>114.26</v>
      </c>
      <c r="M203" s="12">
        <v>122.05</v>
      </c>
      <c r="N203" s="24">
        <f t="shared" si="16"/>
        <v>117.2925</v>
      </c>
      <c r="S203" s="12"/>
      <c r="T203" s="12"/>
      <c r="U203" s="12"/>
      <c r="V203" s="12"/>
      <c r="W203" s="12"/>
    </row>
    <row r="204" spans="1:25" ht="15.75">
      <c r="A204" s="4">
        <v>2011</v>
      </c>
      <c r="B204" s="10">
        <v>134.05000000000001</v>
      </c>
      <c r="C204" s="10">
        <v>131.49</v>
      </c>
      <c r="D204" s="10">
        <v>140.86000000000001</v>
      </c>
      <c r="E204" s="10">
        <v>146.46</v>
      </c>
      <c r="F204" s="10">
        <v>148.41999999999999</v>
      </c>
      <c r="G204" s="10">
        <v>139.94</v>
      </c>
      <c r="H204" s="10">
        <v>135.91999999999999</v>
      </c>
      <c r="I204" s="10">
        <v>135.11000000000001</v>
      </c>
      <c r="J204" s="10">
        <v>134.86000000000001</v>
      </c>
      <c r="K204" s="10">
        <v>140.5</v>
      </c>
      <c r="L204" s="12">
        <v>148.26</v>
      </c>
      <c r="M204" s="12">
        <v>147.96</v>
      </c>
      <c r="N204" s="24">
        <f t="shared" si="16"/>
        <v>140.31916666666669</v>
      </c>
    </row>
    <row r="205" spans="1:25" ht="15.75">
      <c r="A205" s="4">
        <v>2012</v>
      </c>
      <c r="B205" s="10">
        <v>160.13999999999999</v>
      </c>
      <c r="C205" s="10">
        <v>167.83</v>
      </c>
      <c r="D205" s="10">
        <v>165.75</v>
      </c>
      <c r="E205" s="10">
        <v>158.63999999999999</v>
      </c>
      <c r="F205" s="10">
        <v>167.1</v>
      </c>
      <c r="G205" s="10">
        <v>166.17</v>
      </c>
      <c r="H205" s="10">
        <v>141.38</v>
      </c>
      <c r="I205" s="10">
        <v>144.47999999999999</v>
      </c>
      <c r="J205" s="10">
        <v>152.65</v>
      </c>
      <c r="K205" s="10">
        <v>146.52000000000001</v>
      </c>
      <c r="L205" s="12">
        <v>145.35</v>
      </c>
      <c r="M205" s="12">
        <v>153.46</v>
      </c>
      <c r="N205" s="24">
        <f t="shared" si="16"/>
        <v>155.78916666666666</v>
      </c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5" ht="15.75">
      <c r="A206" s="4">
        <v>2013</v>
      </c>
      <c r="B206" s="12">
        <v>154.26</v>
      </c>
      <c r="C206" s="12">
        <v>148.69999999999999</v>
      </c>
      <c r="D206" s="12">
        <v>144.43</v>
      </c>
      <c r="E206" s="12">
        <v>147.63</v>
      </c>
      <c r="F206" s="12">
        <v>148.75</v>
      </c>
      <c r="G206" s="10">
        <v>155.66999999999999</v>
      </c>
      <c r="H206" s="10">
        <v>155</v>
      </c>
      <c r="I206" s="10">
        <v>159.13</v>
      </c>
      <c r="J206" s="10">
        <v>162.97</v>
      </c>
      <c r="K206" s="10">
        <v>167.6</v>
      </c>
      <c r="L206" s="12">
        <v>167.8</v>
      </c>
      <c r="M206" s="12">
        <v>173.42</v>
      </c>
      <c r="N206" s="24">
        <f t="shared" si="16"/>
        <v>157.11333333333334</v>
      </c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5" ht="15.75">
      <c r="A207" s="4">
        <v>2014</v>
      </c>
      <c r="B207" s="12">
        <v>187.99</v>
      </c>
      <c r="C207" s="12">
        <v>191.13</v>
      </c>
      <c r="D207" s="12">
        <v>200.46</v>
      </c>
      <c r="E207" s="10" t="s">
        <v>12</v>
      </c>
      <c r="F207" s="12">
        <v>210.69</v>
      </c>
      <c r="G207" s="10" t="s">
        <v>12</v>
      </c>
      <c r="H207" s="10" t="s">
        <v>12</v>
      </c>
      <c r="I207" s="10">
        <v>251.8</v>
      </c>
      <c r="J207" s="10">
        <v>247.12</v>
      </c>
      <c r="K207" s="10">
        <v>258.33</v>
      </c>
      <c r="L207" s="12">
        <v>246.52</v>
      </c>
      <c r="M207" s="12">
        <v>248.75</v>
      </c>
      <c r="N207" s="24">
        <f t="shared" si="16"/>
        <v>226.97666666666666</v>
      </c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5" ht="15.75">
      <c r="A208" s="4">
        <v>2015</v>
      </c>
      <c r="B208" s="12"/>
      <c r="C208" s="12"/>
      <c r="D208" s="12"/>
      <c r="E208" s="12"/>
      <c r="F208" s="12"/>
      <c r="G208" s="10"/>
      <c r="H208" s="10"/>
      <c r="I208" s="10"/>
      <c r="J208" s="10"/>
      <c r="K208" s="10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5.75">
      <c r="A209" s="14"/>
      <c r="B209" s="12"/>
      <c r="C209" s="12"/>
      <c r="D209" s="12"/>
      <c r="E209" s="12"/>
      <c r="F209" s="12"/>
      <c r="G209" s="10"/>
      <c r="H209" s="10"/>
      <c r="I209" s="10"/>
      <c r="J209" s="10"/>
      <c r="K209" s="10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5.75">
      <c r="B210" s="82" t="s">
        <v>0</v>
      </c>
      <c r="C210" s="82" t="s">
        <v>1</v>
      </c>
      <c r="D210" s="82" t="s">
        <v>2</v>
      </c>
      <c r="E210" s="82" t="s">
        <v>3</v>
      </c>
      <c r="F210" s="82" t="s">
        <v>4</v>
      </c>
      <c r="G210" s="82" t="s">
        <v>5</v>
      </c>
      <c r="H210" s="82" t="s">
        <v>6</v>
      </c>
      <c r="I210" s="82" t="s">
        <v>7</v>
      </c>
      <c r="J210" s="82" t="s">
        <v>8</v>
      </c>
      <c r="K210" s="82" t="s">
        <v>9</v>
      </c>
      <c r="L210" s="82" t="s">
        <v>10</v>
      </c>
      <c r="M210" s="82" t="s">
        <v>11</v>
      </c>
      <c r="N210" s="2"/>
      <c r="O210" s="22"/>
    </row>
    <row r="211" spans="1:23" ht="15.75">
      <c r="A211" s="45" t="s">
        <v>96</v>
      </c>
      <c r="B211" s="1">
        <f>AVERAGE(B176:B207)</f>
        <v>94.487109374999989</v>
      </c>
      <c r="C211" s="1">
        <f t="shared" ref="C211:M211" si="17">AVERAGE(C176:C207)</f>
        <v>95.919570312500014</v>
      </c>
      <c r="D211" s="1">
        <f t="shared" si="17"/>
        <v>97.472687499999992</v>
      </c>
      <c r="E211" s="1">
        <f t="shared" si="17"/>
        <v>95.7978198924731</v>
      </c>
      <c r="F211" s="1">
        <f t="shared" si="17"/>
        <v>100.21047656249999</v>
      </c>
      <c r="G211" s="1">
        <f t="shared" si="17"/>
        <v>96.804086021505384</v>
      </c>
      <c r="H211" s="1">
        <f t="shared" si="17"/>
        <v>93.827944444444441</v>
      </c>
      <c r="I211" s="1">
        <f t="shared" si="17"/>
        <v>97.389713541666666</v>
      </c>
      <c r="J211" s="1">
        <f t="shared" si="17"/>
        <v>97.893684895833317</v>
      </c>
      <c r="K211" s="1">
        <f t="shared" si="17"/>
        <v>97.273049479166659</v>
      </c>
      <c r="L211" s="1">
        <f t="shared" si="17"/>
        <v>96.344171875000001</v>
      </c>
      <c r="M211" s="1">
        <f t="shared" si="17"/>
        <v>97.418619791666671</v>
      </c>
      <c r="N211" s="2"/>
      <c r="O211" s="22"/>
    </row>
    <row r="212" spans="1:23" ht="15.75">
      <c r="A212" s="45" t="s">
        <v>97</v>
      </c>
      <c r="B212" s="1">
        <f>STDEV(B176:B207)</f>
        <v>29.713283140027276</v>
      </c>
      <c r="C212" s="1">
        <f t="shared" ref="C212:M212" si="18">STDEV(C176:C207)</f>
        <v>30.171909576305936</v>
      </c>
      <c r="D212" s="1">
        <f t="shared" si="18"/>
        <v>31.532757334955075</v>
      </c>
      <c r="E212" s="1">
        <f t="shared" si="18"/>
        <v>25.785485695526791</v>
      </c>
      <c r="F212" s="1">
        <f t="shared" si="18"/>
        <v>33.662661674585081</v>
      </c>
      <c r="G212" s="1">
        <f t="shared" si="18"/>
        <v>27.141221944259176</v>
      </c>
      <c r="H212" s="1">
        <f t="shared" si="18"/>
        <v>26.137495130776522</v>
      </c>
      <c r="I212" s="1">
        <f t="shared" si="18"/>
        <v>37.517430852461587</v>
      </c>
      <c r="J212" s="1">
        <f t="shared" si="18"/>
        <v>38.004190364204383</v>
      </c>
      <c r="K212" s="1">
        <f t="shared" si="18"/>
        <v>38.968698286516414</v>
      </c>
      <c r="L212" s="1">
        <f t="shared" si="18"/>
        <v>37.4902923183949</v>
      </c>
      <c r="M212" s="1">
        <f t="shared" si="18"/>
        <v>38.396106999712799</v>
      </c>
      <c r="N212" s="2"/>
      <c r="O212" s="22"/>
    </row>
    <row r="213" spans="1:23" ht="15.75">
      <c r="A213" s="46" t="s">
        <v>98</v>
      </c>
      <c r="B213" s="47">
        <f>AVERAGE(B198:B207)</f>
        <v>127.86612499999998</v>
      </c>
      <c r="C213" s="47">
        <f t="shared" ref="C213:L213" si="19">AVERAGE(C198:C207)</f>
        <v>130.87912500000002</v>
      </c>
      <c r="D213" s="47">
        <f t="shared" si="19"/>
        <v>133.94370000000001</v>
      </c>
      <c r="E213" s="47">
        <f t="shared" si="19"/>
        <v>128.66671296296298</v>
      </c>
      <c r="F213" s="47">
        <f t="shared" si="19"/>
        <v>139.3305</v>
      </c>
      <c r="G213" s="47">
        <f t="shared" si="19"/>
        <v>129.81925925925924</v>
      </c>
      <c r="H213" s="47">
        <f t="shared" si="19"/>
        <v>125.64074074074074</v>
      </c>
      <c r="I213" s="47">
        <f t="shared" si="19"/>
        <v>135.19149999999999</v>
      </c>
      <c r="J213" s="47">
        <f t="shared" si="19"/>
        <v>137.95220833333332</v>
      </c>
      <c r="K213" s="47">
        <f t="shared" si="19"/>
        <v>135.03674999999998</v>
      </c>
      <c r="L213" s="47">
        <f t="shared" si="19"/>
        <v>133.58949999999999</v>
      </c>
      <c r="M213" s="47">
        <f>AVERAGE(M198:M207)</f>
        <v>135.39675</v>
      </c>
      <c r="N213" s="2"/>
      <c r="O213" s="22"/>
    </row>
    <row r="214" spans="1:23" ht="15.75">
      <c r="A214" s="46" t="s">
        <v>99</v>
      </c>
      <c r="B214" s="47">
        <f>STDEV(B198:B207)</f>
        <v>30.716870095919361</v>
      </c>
      <c r="C214" s="47">
        <f t="shared" ref="C214:L214" si="20">STDEV(C198:C207)</f>
        <v>29.616500468781837</v>
      </c>
      <c r="D214" s="47">
        <f t="shared" si="20"/>
        <v>29.932845393387545</v>
      </c>
      <c r="E214" s="47">
        <f t="shared" si="20"/>
        <v>18.047118763919283</v>
      </c>
      <c r="F214" s="47">
        <f t="shared" si="20"/>
        <v>31.058370355938898</v>
      </c>
      <c r="G214" s="47">
        <f t="shared" si="20"/>
        <v>20.20172199603148</v>
      </c>
      <c r="H214" s="47">
        <f t="shared" si="20"/>
        <v>15.231896246745023</v>
      </c>
      <c r="I214" s="47">
        <f t="shared" si="20"/>
        <v>45.071846722144024</v>
      </c>
      <c r="J214" s="47">
        <f t="shared" si="20"/>
        <v>43.088459964365107</v>
      </c>
      <c r="K214" s="47">
        <f t="shared" si="20"/>
        <v>49.38261764092146</v>
      </c>
      <c r="L214" s="47">
        <f t="shared" si="20"/>
        <v>46.954313911976705</v>
      </c>
      <c r="M214" s="47">
        <f>STDEV(M198:M207)</f>
        <v>48.600607049963905</v>
      </c>
      <c r="N214" s="2"/>
      <c r="O214" s="22"/>
    </row>
    <row r="215" spans="1:23" ht="15.75">
      <c r="A215" s="48" t="s">
        <v>100</v>
      </c>
      <c r="B215" s="49">
        <f>AVERAGE(B202:B207)</f>
        <v>139.67499999999998</v>
      </c>
      <c r="C215" s="49">
        <f t="shared" ref="C215:L215" si="21">AVERAGE(C202:C207)</f>
        <v>141.38000000000002</v>
      </c>
      <c r="D215" s="49">
        <f t="shared" si="21"/>
        <v>144.755</v>
      </c>
      <c r="E215" s="49">
        <f t="shared" si="21"/>
        <v>136.56399999999999</v>
      </c>
      <c r="F215" s="49">
        <f t="shared" si="21"/>
        <v>151.81333333333336</v>
      </c>
      <c r="G215" s="49">
        <f t="shared" si="21"/>
        <v>139.55599999999998</v>
      </c>
      <c r="H215" s="49">
        <f t="shared" si="21"/>
        <v>134.07999999999998</v>
      </c>
      <c r="I215" s="49">
        <f t="shared" si="21"/>
        <v>151.70166666666668</v>
      </c>
      <c r="J215" s="49">
        <f t="shared" si="21"/>
        <v>152.18</v>
      </c>
      <c r="K215" s="49">
        <f t="shared" si="21"/>
        <v>153.01499999999999</v>
      </c>
      <c r="L215" s="49">
        <f t="shared" si="21"/>
        <v>152.70000000000002</v>
      </c>
      <c r="M215" s="49">
        <f>AVERAGE(M202:M207)</f>
        <v>157.18166666666667</v>
      </c>
      <c r="N215" s="2"/>
      <c r="O215" s="22"/>
    </row>
    <row r="216" spans="1:23" ht="15.75">
      <c r="A216" s="48" t="s">
        <v>101</v>
      </c>
      <c r="B216" s="49">
        <f>STDEV(B202:B207)</f>
        <v>34.713555133405762</v>
      </c>
      <c r="C216" s="49">
        <f t="shared" ref="C216:L216" si="22">STDEV(C202:C207)</f>
        <v>34.840060849544983</v>
      </c>
      <c r="D216" s="49">
        <f t="shared" si="22"/>
        <v>35.319975509617862</v>
      </c>
      <c r="E216" s="49">
        <f t="shared" si="22"/>
        <v>20.643144867001318</v>
      </c>
      <c r="F216" s="49">
        <f t="shared" si="22"/>
        <v>34.828606441640112</v>
      </c>
      <c r="G216" s="49">
        <f t="shared" si="22"/>
        <v>23.218766763116449</v>
      </c>
      <c r="H216" s="49">
        <f t="shared" si="22"/>
        <v>15.69815912774486</v>
      </c>
      <c r="I216" s="49">
        <f t="shared" si="22"/>
        <v>53.107580406818236</v>
      </c>
      <c r="J216" s="49">
        <f t="shared" si="22"/>
        <v>52.168488573084026</v>
      </c>
      <c r="K216" s="49">
        <f t="shared" si="22"/>
        <v>57.876539201994461</v>
      </c>
      <c r="L216" s="49">
        <f t="shared" si="22"/>
        <v>52.964305338595729</v>
      </c>
      <c r="M216" s="49">
        <f>STDEV(M202:M207)</f>
        <v>52.056582837011753</v>
      </c>
      <c r="N216" s="2"/>
      <c r="O216" s="22"/>
    </row>
    <row r="217" spans="1:23" ht="15.75">
      <c r="A217" s="1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  <c r="O217" s="22"/>
    </row>
    <row r="218" spans="1:23" ht="15.75">
      <c r="A218" s="1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"/>
      <c r="O218" s="22"/>
    </row>
    <row r="219" spans="1:23" ht="15.75">
      <c r="A219" s="1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"/>
      <c r="O219" s="22"/>
    </row>
    <row r="220" spans="1:23" ht="15.75">
      <c r="A220" s="1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"/>
    </row>
    <row r="221" spans="1:23" ht="18.75">
      <c r="A221" s="2" t="s">
        <v>21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"/>
    </row>
    <row r="222" spans="1:23" ht="16.5" thickBot="1">
      <c r="A222" s="5"/>
      <c r="B222" s="6" t="s">
        <v>0</v>
      </c>
      <c r="C222" s="6" t="s">
        <v>1</v>
      </c>
      <c r="D222" s="6" t="s">
        <v>2</v>
      </c>
      <c r="E222" s="6" t="s">
        <v>3</v>
      </c>
      <c r="F222" s="6" t="s">
        <v>4</v>
      </c>
      <c r="G222" s="6" t="s">
        <v>5</v>
      </c>
      <c r="H222" s="6" t="s">
        <v>6</v>
      </c>
      <c r="I222" s="6" t="s">
        <v>7</v>
      </c>
      <c r="J222" s="6" t="s">
        <v>8</v>
      </c>
      <c r="K222" s="6" t="s">
        <v>9</v>
      </c>
      <c r="L222" s="6" t="s">
        <v>10</v>
      </c>
      <c r="M222" s="6" t="s">
        <v>11</v>
      </c>
      <c r="N222" s="15" t="s">
        <v>13</v>
      </c>
    </row>
    <row r="223" spans="1:23" ht="16.5" thickTop="1">
      <c r="A223" s="7">
        <v>1983</v>
      </c>
      <c r="B223" s="10">
        <v>64.16</v>
      </c>
      <c r="C223" s="10">
        <v>66.62</v>
      </c>
      <c r="D223" s="10">
        <v>66.98</v>
      </c>
      <c r="E223" s="10">
        <v>66.19</v>
      </c>
      <c r="F223" s="10">
        <v>65.19</v>
      </c>
      <c r="G223" s="10">
        <v>64.17</v>
      </c>
      <c r="H223" s="10">
        <v>62</v>
      </c>
      <c r="I223" s="10">
        <v>58.83</v>
      </c>
      <c r="J223" s="10">
        <v>53.79</v>
      </c>
      <c r="K223" s="10">
        <v>55.55</v>
      </c>
      <c r="L223" s="10">
        <v>58</v>
      </c>
      <c r="M223" s="10">
        <v>62.74</v>
      </c>
      <c r="N223" s="23">
        <f>AVERAGE(B223:M223)</f>
        <v>62.018333333333324</v>
      </c>
    </row>
    <row r="224" spans="1:23" ht="15.75">
      <c r="A224" s="4">
        <v>1984</v>
      </c>
      <c r="B224" s="10">
        <v>64.709999999999994</v>
      </c>
      <c r="C224" s="10">
        <v>66.78</v>
      </c>
      <c r="D224" s="10">
        <v>66.14</v>
      </c>
      <c r="E224" s="10">
        <v>64.12</v>
      </c>
      <c r="F224" s="10">
        <v>62.7</v>
      </c>
      <c r="G224" s="10">
        <v>62.44</v>
      </c>
      <c r="H224" s="10">
        <v>63.81</v>
      </c>
      <c r="I224" s="10">
        <v>64.2</v>
      </c>
      <c r="J224" s="10">
        <v>62.42</v>
      </c>
      <c r="K224" s="10">
        <v>62.7</v>
      </c>
      <c r="L224" s="10">
        <v>63.1</v>
      </c>
      <c r="M224" s="10">
        <v>65.03</v>
      </c>
      <c r="N224" s="24">
        <f t="shared" ref="N224:N246" si="23">AVERAGE(B224:M224)</f>
        <v>64.012500000000003</v>
      </c>
    </row>
    <row r="225" spans="1:16" ht="15.75">
      <c r="A225" s="4">
        <v>1985</v>
      </c>
      <c r="B225" s="10">
        <v>66.47</v>
      </c>
      <c r="C225" s="10">
        <v>66.709999999999994</v>
      </c>
      <c r="D225" s="10">
        <v>64.819999999999993</v>
      </c>
      <c r="E225" s="10">
        <v>65.12</v>
      </c>
      <c r="F225" s="10">
        <v>63.2</v>
      </c>
      <c r="G225" s="10">
        <v>61.75</v>
      </c>
      <c r="H225" s="10">
        <v>57.1</v>
      </c>
      <c r="I225" s="10">
        <v>58.56</v>
      </c>
      <c r="J225" s="10">
        <v>55.31</v>
      </c>
      <c r="K225" s="10">
        <v>58.4</v>
      </c>
      <c r="L225" s="10">
        <v>58.57</v>
      </c>
      <c r="M225" s="10">
        <v>58.06</v>
      </c>
      <c r="N225" s="24">
        <f t="shared" si="23"/>
        <v>61.172499999999992</v>
      </c>
    </row>
    <row r="226" spans="1:16" ht="15.75">
      <c r="A226" s="4">
        <v>1986</v>
      </c>
      <c r="B226" s="10">
        <v>58.73</v>
      </c>
      <c r="C226" s="10">
        <v>60.04</v>
      </c>
      <c r="D226" s="10">
        <v>58.54</v>
      </c>
      <c r="E226" s="10">
        <v>54.65</v>
      </c>
      <c r="F226" s="10">
        <v>55.5</v>
      </c>
      <c r="G226" s="10">
        <v>55.45</v>
      </c>
      <c r="H226" s="10">
        <v>56.24</v>
      </c>
      <c r="I226" s="10">
        <v>60.47</v>
      </c>
      <c r="J226" s="10">
        <v>60.95</v>
      </c>
      <c r="K226" s="10">
        <v>59.36</v>
      </c>
      <c r="L226" s="10">
        <v>60.31</v>
      </c>
      <c r="M226" s="10">
        <v>60.42</v>
      </c>
      <c r="N226" s="24">
        <f t="shared" si="23"/>
        <v>58.388333333333328</v>
      </c>
    </row>
    <row r="227" spans="1:16" ht="15.75">
      <c r="A227" s="4">
        <v>1987</v>
      </c>
      <c r="B227" s="10">
        <v>63.34</v>
      </c>
      <c r="C227" s="10">
        <v>65.98</v>
      </c>
      <c r="D227" s="10">
        <v>66.42</v>
      </c>
      <c r="E227" s="10">
        <v>68.459999999999994</v>
      </c>
      <c r="F227" s="10">
        <v>67.33</v>
      </c>
      <c r="G227" s="10">
        <v>67.36</v>
      </c>
      <c r="H227" s="10">
        <v>68.5</v>
      </c>
      <c r="I227" s="10">
        <v>70.41</v>
      </c>
      <c r="J227" s="10">
        <v>74.040000000000006</v>
      </c>
      <c r="K227" s="10">
        <v>71.94</v>
      </c>
      <c r="L227" s="10">
        <v>71.3</v>
      </c>
      <c r="M227" s="10">
        <v>72.510000000000005</v>
      </c>
      <c r="N227" s="24">
        <f t="shared" si="23"/>
        <v>68.965833333333322</v>
      </c>
    </row>
    <row r="228" spans="1:16" ht="15.75">
      <c r="A228" s="4">
        <v>1988</v>
      </c>
      <c r="B228" s="10">
        <v>78.150000000000006</v>
      </c>
      <c r="C228" s="10">
        <v>76.75</v>
      </c>
      <c r="D228" s="10">
        <v>77.67</v>
      </c>
      <c r="E228" s="10">
        <v>76.459999999999994</v>
      </c>
      <c r="F228" s="10">
        <v>77.08</v>
      </c>
      <c r="G228" s="10">
        <v>75.34</v>
      </c>
      <c r="H228" s="10">
        <v>73.989999999999995</v>
      </c>
      <c r="I228" s="10">
        <v>78.17</v>
      </c>
      <c r="J228" s="10">
        <v>77.88</v>
      </c>
      <c r="K228" s="10">
        <v>80.010000000000005</v>
      </c>
      <c r="L228" s="10">
        <v>78.22</v>
      </c>
      <c r="M228" s="10">
        <v>78.44</v>
      </c>
      <c r="N228" s="24">
        <f t="shared" si="23"/>
        <v>77.34666666666665</v>
      </c>
    </row>
    <row r="229" spans="1:16" ht="15.75">
      <c r="A229" s="4">
        <v>1989</v>
      </c>
      <c r="B229" s="10">
        <v>80.569999999999993</v>
      </c>
      <c r="C229" s="10">
        <v>79.31</v>
      </c>
      <c r="D229" s="10">
        <v>77.92</v>
      </c>
      <c r="E229" s="10">
        <v>75.900000000000006</v>
      </c>
      <c r="F229" s="10">
        <v>75.2</v>
      </c>
      <c r="G229" s="10">
        <v>78.349999999999994</v>
      </c>
      <c r="H229" s="10">
        <v>78.650000000000006</v>
      </c>
      <c r="I229" s="10">
        <v>83.18</v>
      </c>
      <c r="J229" s="10">
        <v>80.39</v>
      </c>
      <c r="K229" s="10">
        <v>80.69</v>
      </c>
      <c r="L229" s="10">
        <v>80.599999999999994</v>
      </c>
      <c r="M229" s="10">
        <v>80.97</v>
      </c>
      <c r="N229" s="24">
        <f t="shared" si="23"/>
        <v>79.310833333333321</v>
      </c>
    </row>
    <row r="230" spans="1:16" ht="15.75">
      <c r="A230" s="4">
        <v>1990</v>
      </c>
      <c r="B230" s="10">
        <v>81.05</v>
      </c>
      <c r="C230" s="10">
        <v>79.260000000000005</v>
      </c>
      <c r="D230" s="10">
        <v>79.56</v>
      </c>
      <c r="E230" s="10">
        <v>80.98</v>
      </c>
      <c r="F230" s="10">
        <v>82.24</v>
      </c>
      <c r="G230" s="10">
        <v>83.71</v>
      </c>
      <c r="H230" s="10">
        <v>86.09</v>
      </c>
      <c r="I230" s="10">
        <v>85.55</v>
      </c>
      <c r="J230" s="10">
        <v>85.03</v>
      </c>
      <c r="K230" s="10">
        <v>84.93</v>
      </c>
      <c r="L230" s="10">
        <v>86.02</v>
      </c>
      <c r="M230" s="10">
        <v>87.51</v>
      </c>
      <c r="N230" s="24">
        <f t="shared" si="23"/>
        <v>83.494166666666658</v>
      </c>
    </row>
    <row r="231" spans="1:16" ht="15.75">
      <c r="A231" s="4">
        <v>1991</v>
      </c>
      <c r="B231" s="10">
        <v>86.44</v>
      </c>
      <c r="C231" s="10">
        <v>88.18</v>
      </c>
      <c r="D231" s="10">
        <v>88.98</v>
      </c>
      <c r="E231" s="10">
        <v>88.58</v>
      </c>
      <c r="F231" s="10">
        <v>88.06</v>
      </c>
      <c r="G231" s="10">
        <v>87.63</v>
      </c>
      <c r="H231" s="10">
        <v>84</v>
      </c>
      <c r="I231" s="10">
        <v>82.03</v>
      </c>
      <c r="J231" s="10">
        <v>82.42</v>
      </c>
      <c r="K231" s="10">
        <v>83.65</v>
      </c>
      <c r="L231" s="10">
        <v>81.33</v>
      </c>
      <c r="M231" s="10">
        <v>78.209999999999994</v>
      </c>
      <c r="N231" s="24">
        <f t="shared" si="23"/>
        <v>84.959166666666661</v>
      </c>
    </row>
    <row r="232" spans="1:16" ht="15.75">
      <c r="A232" s="4">
        <v>1992</v>
      </c>
      <c r="B232" s="10">
        <v>77.89</v>
      </c>
      <c r="C232" s="10">
        <v>80.459999999999994</v>
      </c>
      <c r="D232" s="10">
        <v>81.02</v>
      </c>
      <c r="E232" s="10">
        <v>79.099999999999994</v>
      </c>
      <c r="F232" s="10">
        <v>77</v>
      </c>
      <c r="G232" s="10">
        <v>83.25</v>
      </c>
      <c r="H232" s="10">
        <v>83</v>
      </c>
      <c r="I232" s="10">
        <v>80.92</v>
      </c>
      <c r="J232" s="10">
        <v>81.55</v>
      </c>
      <c r="K232" s="10">
        <v>81.93</v>
      </c>
      <c r="L232" s="10">
        <v>82.32</v>
      </c>
      <c r="M232" s="10">
        <v>82.1</v>
      </c>
      <c r="N232" s="24">
        <f t="shared" si="23"/>
        <v>80.878333333333316</v>
      </c>
    </row>
    <row r="233" spans="1:16" ht="15.75">
      <c r="A233" s="4">
        <v>1993</v>
      </c>
      <c r="B233" s="10">
        <v>85.63</v>
      </c>
      <c r="C233" s="10">
        <v>84.37</v>
      </c>
      <c r="D233" s="10">
        <v>85.23</v>
      </c>
      <c r="E233" s="10">
        <v>86.87</v>
      </c>
      <c r="F233" s="10">
        <v>88.45</v>
      </c>
      <c r="G233" s="10">
        <v>90.06</v>
      </c>
      <c r="H233" s="10">
        <v>85.28</v>
      </c>
      <c r="I233" s="10">
        <v>90.04</v>
      </c>
      <c r="J233" s="10">
        <v>85.62</v>
      </c>
      <c r="K233" s="10">
        <v>83.7</v>
      </c>
      <c r="L233" s="10">
        <v>82.1</v>
      </c>
      <c r="M233" s="10">
        <v>80.86</v>
      </c>
      <c r="N233" s="24">
        <f t="shared" si="23"/>
        <v>85.68416666666667</v>
      </c>
    </row>
    <row r="234" spans="1:16" ht="15.75">
      <c r="A234" s="4">
        <v>1994</v>
      </c>
      <c r="B234" s="10">
        <v>83.01</v>
      </c>
      <c r="C234" s="10">
        <v>81.28</v>
      </c>
      <c r="D234" s="10">
        <v>81</v>
      </c>
      <c r="E234" s="10">
        <v>79.180000000000007</v>
      </c>
      <c r="F234" s="10">
        <v>76.64</v>
      </c>
      <c r="G234" s="10">
        <v>75.25</v>
      </c>
      <c r="H234" s="10">
        <v>74.22</v>
      </c>
      <c r="I234" s="10">
        <v>75.58</v>
      </c>
      <c r="J234" s="10">
        <v>72.95</v>
      </c>
      <c r="K234" s="10">
        <v>71.95</v>
      </c>
      <c r="L234" s="10">
        <v>71.95</v>
      </c>
      <c r="M234" s="10">
        <v>72.760000000000005</v>
      </c>
      <c r="N234" s="24">
        <f t="shared" si="23"/>
        <v>76.314166666666679</v>
      </c>
    </row>
    <row r="235" spans="1:16" ht="15.75">
      <c r="A235" s="4">
        <v>1995</v>
      </c>
      <c r="B235" s="10">
        <v>75.599999999999994</v>
      </c>
      <c r="C235" s="10">
        <v>71.23</v>
      </c>
      <c r="D235" s="10">
        <v>66.38</v>
      </c>
      <c r="E235" s="10">
        <v>64.8</v>
      </c>
      <c r="F235" s="10">
        <v>66.44</v>
      </c>
      <c r="G235" s="10">
        <v>64.56</v>
      </c>
      <c r="H235" s="10">
        <v>65.56</v>
      </c>
      <c r="I235" s="10">
        <v>64.81</v>
      </c>
      <c r="J235" s="10">
        <v>65.19</v>
      </c>
      <c r="K235" s="10">
        <v>65.31</v>
      </c>
      <c r="L235" s="10">
        <v>63.35</v>
      </c>
      <c r="M235" s="10">
        <v>64.14</v>
      </c>
      <c r="N235" s="24">
        <f t="shared" si="23"/>
        <v>66.447499999999991</v>
      </c>
    </row>
    <row r="236" spans="1:16" ht="15.75">
      <c r="A236" s="4">
        <v>1996</v>
      </c>
      <c r="B236" s="10">
        <v>58.07</v>
      </c>
      <c r="C236" s="10">
        <v>56.48</v>
      </c>
      <c r="D236" s="10">
        <v>55.2</v>
      </c>
      <c r="E236" s="10">
        <v>51.61</v>
      </c>
      <c r="F236" s="10">
        <v>52.45</v>
      </c>
      <c r="G236" s="10">
        <v>59.49</v>
      </c>
      <c r="H236" s="10">
        <v>60.79</v>
      </c>
      <c r="I236" s="10">
        <v>61.78</v>
      </c>
      <c r="J236" s="10">
        <v>62.43</v>
      </c>
      <c r="K236" s="10">
        <v>62.32</v>
      </c>
      <c r="L236" s="10">
        <v>63.95</v>
      </c>
      <c r="M236" s="10">
        <v>63.78</v>
      </c>
      <c r="N236" s="24">
        <f t="shared" si="23"/>
        <v>59.029166666666669</v>
      </c>
      <c r="P236" s="22"/>
    </row>
    <row r="237" spans="1:16" ht="15.75">
      <c r="A237" s="4">
        <v>1997</v>
      </c>
      <c r="B237" s="10">
        <v>68.63</v>
      </c>
      <c r="C237" s="10">
        <v>69.959999999999994</v>
      </c>
      <c r="D237" s="10">
        <v>69.52</v>
      </c>
      <c r="E237" s="10">
        <v>74.319999999999993</v>
      </c>
      <c r="F237" s="10">
        <v>77.400000000000006</v>
      </c>
      <c r="G237" s="10">
        <v>77.27</v>
      </c>
      <c r="H237" s="10">
        <v>79</v>
      </c>
      <c r="I237" s="10">
        <v>82.09</v>
      </c>
      <c r="J237" s="10">
        <v>78.78</v>
      </c>
      <c r="K237" s="10">
        <v>76.97</v>
      </c>
      <c r="L237" s="10">
        <v>74.64</v>
      </c>
      <c r="M237" s="10">
        <v>75.78</v>
      </c>
      <c r="N237" s="24">
        <f t="shared" si="23"/>
        <v>75.36333333333333</v>
      </c>
      <c r="P237" s="22"/>
    </row>
    <row r="238" spans="1:16" ht="15.75">
      <c r="A238" s="4">
        <v>1998</v>
      </c>
      <c r="B238" s="10">
        <v>78.06</v>
      </c>
      <c r="C238" s="10">
        <v>75.930000000000007</v>
      </c>
      <c r="D238" s="10">
        <v>76.02</v>
      </c>
      <c r="E238" s="10">
        <v>77.13</v>
      </c>
      <c r="F238" s="10">
        <v>74.66</v>
      </c>
      <c r="G238" s="10">
        <v>74.58</v>
      </c>
      <c r="H238" s="10">
        <v>71.87</v>
      </c>
      <c r="I238" s="10">
        <v>65.37</v>
      </c>
      <c r="J238" s="10">
        <v>68.05</v>
      </c>
      <c r="K238" s="10">
        <v>69.3</v>
      </c>
      <c r="L238" s="10">
        <v>67.989999999999995</v>
      </c>
      <c r="M238" s="10">
        <v>67.94</v>
      </c>
      <c r="N238" s="24">
        <f t="shared" si="23"/>
        <v>72.24166666666666</v>
      </c>
      <c r="P238" s="22"/>
    </row>
    <row r="239" spans="1:16" ht="15.75">
      <c r="A239" s="4">
        <v>1999</v>
      </c>
      <c r="B239" s="10">
        <v>72.64</v>
      </c>
      <c r="C239" s="10">
        <v>73.040000000000006</v>
      </c>
      <c r="D239" s="10">
        <v>72.02</v>
      </c>
      <c r="E239" s="10">
        <v>71.27</v>
      </c>
      <c r="F239" s="10">
        <v>70.209999999999994</v>
      </c>
      <c r="G239" s="10">
        <v>71.12</v>
      </c>
      <c r="H239" s="10">
        <v>78.34</v>
      </c>
      <c r="I239" s="10">
        <v>76.45</v>
      </c>
      <c r="J239" s="10">
        <v>78.02</v>
      </c>
      <c r="K239" s="10">
        <v>80.599999999999994</v>
      </c>
      <c r="L239" s="10">
        <v>80.69</v>
      </c>
      <c r="M239" s="10">
        <v>83.51</v>
      </c>
      <c r="N239" s="24">
        <f t="shared" si="23"/>
        <v>75.659166666666678</v>
      </c>
      <c r="P239" s="22"/>
    </row>
    <row r="240" spans="1:16" ht="15.75">
      <c r="A240" s="4">
        <v>2000</v>
      </c>
      <c r="B240" s="10">
        <v>84.206249999999997</v>
      </c>
      <c r="C240" s="10">
        <v>83.016249999999999</v>
      </c>
      <c r="D240" s="10">
        <v>84.222999999999999</v>
      </c>
      <c r="E240" s="10">
        <v>85.33</v>
      </c>
      <c r="F240" s="10">
        <v>84.04291666666667</v>
      </c>
      <c r="G240" s="10">
        <v>87.132499999999993</v>
      </c>
      <c r="H240" s="10">
        <v>88.794583333333335</v>
      </c>
      <c r="I240" s="10">
        <v>85.45</v>
      </c>
      <c r="J240" s="10">
        <v>87.486249999999998</v>
      </c>
      <c r="K240" s="10">
        <v>86.666250000000005</v>
      </c>
      <c r="L240" s="10">
        <v>86.186333333333337</v>
      </c>
      <c r="M240" s="10">
        <v>86.355000000000004</v>
      </c>
      <c r="N240" s="24">
        <f t="shared" si="23"/>
        <v>85.74077777777778</v>
      </c>
      <c r="P240" s="22"/>
    </row>
    <row r="241" spans="1:18" ht="15.75">
      <c r="A241" s="4">
        <v>2001</v>
      </c>
      <c r="B241" s="10">
        <v>86.1</v>
      </c>
      <c r="C241" s="10">
        <v>83.254999999999995</v>
      </c>
      <c r="D241" s="10">
        <v>83.944999999999993</v>
      </c>
      <c r="E241" s="10">
        <v>86.912499999999994</v>
      </c>
      <c r="F241" s="10">
        <v>91.909000000000006</v>
      </c>
      <c r="G241" s="10">
        <v>87.515000000000001</v>
      </c>
      <c r="H241" s="10">
        <v>83.325000000000003</v>
      </c>
      <c r="I241" s="10">
        <v>88</v>
      </c>
      <c r="J241" s="10">
        <v>88.682000000000002</v>
      </c>
      <c r="K241" s="10">
        <v>85.096000000000004</v>
      </c>
      <c r="L241" s="10">
        <v>80.878749999999997</v>
      </c>
      <c r="M241" s="10">
        <v>79.803333333333327</v>
      </c>
      <c r="N241" s="24">
        <f t="shared" si="23"/>
        <v>85.451798611111101</v>
      </c>
      <c r="P241" s="22"/>
    </row>
    <row r="242" spans="1:18" ht="15.75">
      <c r="A242" s="4">
        <v>2002</v>
      </c>
      <c r="B242" s="10">
        <v>80.948999999999998</v>
      </c>
      <c r="C242" s="10">
        <v>81.128749999999997</v>
      </c>
      <c r="D242" s="10">
        <v>78.106250000000003</v>
      </c>
      <c r="E242" s="10">
        <v>79.446666666666673</v>
      </c>
      <c r="F242" s="10">
        <v>78.873333333333335</v>
      </c>
      <c r="G242" s="11" t="s">
        <v>12</v>
      </c>
      <c r="H242" s="10">
        <v>80</v>
      </c>
      <c r="I242" s="10">
        <v>77.47</v>
      </c>
      <c r="J242" s="10">
        <v>79.64</v>
      </c>
      <c r="K242" s="10">
        <v>79.896000000000001</v>
      </c>
      <c r="L242" s="10">
        <v>78.706249999999997</v>
      </c>
      <c r="M242" s="10">
        <v>80.74666666666667</v>
      </c>
      <c r="N242" s="24">
        <f t="shared" si="23"/>
        <v>79.542083333333323</v>
      </c>
      <c r="P242" s="22"/>
    </row>
    <row r="243" spans="1:18" ht="15.75">
      <c r="A243" s="4">
        <v>2003</v>
      </c>
      <c r="B243" s="10">
        <v>80.286000000000001</v>
      </c>
      <c r="C243" s="10">
        <v>75.939249999999987</v>
      </c>
      <c r="D243" s="10">
        <v>73.316249999999997</v>
      </c>
      <c r="E243" s="10">
        <v>81.05</v>
      </c>
      <c r="F243" s="10">
        <v>82.993750000000006</v>
      </c>
      <c r="G243" s="11" t="s">
        <v>12</v>
      </c>
      <c r="H243" s="10">
        <v>90.28125</v>
      </c>
      <c r="I243" s="10">
        <v>95.855000000000004</v>
      </c>
      <c r="J243" s="10">
        <v>102.6125</v>
      </c>
      <c r="K243" s="10">
        <v>101.33799999999999</v>
      </c>
      <c r="L243" s="10">
        <v>99.543333333333337</v>
      </c>
      <c r="M243" s="10">
        <v>98.75</v>
      </c>
      <c r="N243" s="24">
        <f t="shared" si="23"/>
        <v>89.269575757575751</v>
      </c>
      <c r="P243" s="22"/>
    </row>
    <row r="244" spans="1:18" ht="15.75">
      <c r="A244" s="4">
        <v>2004</v>
      </c>
      <c r="B244" s="10">
        <v>88.372500000000002</v>
      </c>
      <c r="C244" s="10">
        <v>88.271249999999995</v>
      </c>
      <c r="D244" s="10">
        <v>89.394000000000005</v>
      </c>
      <c r="E244" s="10">
        <v>95.556666666666672</v>
      </c>
      <c r="F244" s="10">
        <v>104.625</v>
      </c>
      <c r="G244" s="10">
        <v>113.79875</v>
      </c>
      <c r="H244" s="10">
        <v>117.125</v>
      </c>
      <c r="I244" s="10">
        <v>117.40625</v>
      </c>
      <c r="J244" s="10">
        <v>111.55875</v>
      </c>
      <c r="K244" s="10">
        <v>110.77333333333333</v>
      </c>
      <c r="L244" s="10">
        <v>99.107500000000002</v>
      </c>
      <c r="M244" s="10">
        <v>98.53</v>
      </c>
      <c r="N244" s="24">
        <f t="shared" si="23"/>
        <v>102.87658333333336</v>
      </c>
      <c r="P244" s="22"/>
    </row>
    <row r="245" spans="1:18" ht="15.75">
      <c r="A245" s="4">
        <v>2005</v>
      </c>
      <c r="B245" s="10">
        <v>103.19750000000001</v>
      </c>
      <c r="C245" s="10">
        <v>103.68774999999999</v>
      </c>
      <c r="D245" s="10">
        <v>108.53399999999999</v>
      </c>
      <c r="E245" s="10">
        <v>116.85</v>
      </c>
      <c r="F245" s="10">
        <v>126.16</v>
      </c>
      <c r="G245" s="10">
        <v>109.235</v>
      </c>
      <c r="H245" s="10">
        <v>105.75</v>
      </c>
      <c r="I245" s="10">
        <v>108.625</v>
      </c>
      <c r="J245" s="10">
        <v>114.745</v>
      </c>
      <c r="K245" s="10">
        <v>113.89125</v>
      </c>
      <c r="L245" s="10">
        <v>111.099</v>
      </c>
      <c r="M245" s="10">
        <v>110.755</v>
      </c>
      <c r="N245" s="24">
        <f t="shared" si="23"/>
        <v>111.04412499999997</v>
      </c>
      <c r="P245" s="22"/>
    </row>
    <row r="246" spans="1:18" ht="15.75">
      <c r="A246" s="4">
        <v>2006</v>
      </c>
      <c r="B246" s="10">
        <v>111.89375</v>
      </c>
      <c r="C246" s="10">
        <v>109.90875</v>
      </c>
      <c r="D246" s="10">
        <v>106.07599999999999</v>
      </c>
      <c r="E246" s="10">
        <v>103.40125</v>
      </c>
      <c r="F246" s="10">
        <v>107.247</v>
      </c>
      <c r="G246" s="10">
        <v>112</v>
      </c>
      <c r="H246" s="10">
        <v>111.625</v>
      </c>
      <c r="I246" s="10">
        <v>116.625</v>
      </c>
      <c r="J246" s="10">
        <v>114.13375000000001</v>
      </c>
      <c r="K246" s="10">
        <v>105.68125000000001</v>
      </c>
      <c r="L246" s="10">
        <v>92.875</v>
      </c>
      <c r="M246" s="10">
        <v>87.928333333333342</v>
      </c>
      <c r="N246" s="24">
        <f t="shared" si="23"/>
        <v>106.61625694444444</v>
      </c>
      <c r="P246" s="22"/>
    </row>
    <row r="247" spans="1:18" ht="15.75">
      <c r="A247" s="4">
        <v>2007</v>
      </c>
      <c r="B247" s="10">
        <v>92.9</v>
      </c>
      <c r="C247" s="10">
        <v>96.4</v>
      </c>
      <c r="D247" s="10">
        <v>99.3</v>
      </c>
      <c r="E247" s="10">
        <v>101.43</v>
      </c>
      <c r="F247" s="10">
        <v>107.84</v>
      </c>
      <c r="G247" s="10">
        <v>107.22</v>
      </c>
      <c r="H247" s="10">
        <v>107.5</v>
      </c>
      <c r="I247" s="10">
        <v>111.8</v>
      </c>
      <c r="J247" s="10">
        <v>117.19</v>
      </c>
      <c r="K247" s="10">
        <v>108.18</v>
      </c>
      <c r="L247" s="10">
        <v>100.01</v>
      </c>
      <c r="M247" s="10">
        <v>98.99</v>
      </c>
      <c r="N247" s="24">
        <f>AVERAGE(B247:M247)</f>
        <v>104.06333333333333</v>
      </c>
      <c r="P247" s="22"/>
    </row>
    <row r="248" spans="1:18" ht="15.75">
      <c r="A248" s="4">
        <v>2008</v>
      </c>
      <c r="B248" s="10">
        <v>96.17</v>
      </c>
      <c r="C248" s="10">
        <v>100.9</v>
      </c>
      <c r="D248" s="10">
        <v>100.35</v>
      </c>
      <c r="E248" s="10">
        <v>99.08</v>
      </c>
      <c r="F248" s="10">
        <v>110.37</v>
      </c>
      <c r="G248" s="10">
        <v>110.5</v>
      </c>
      <c r="H248" s="11" t="s">
        <v>12</v>
      </c>
      <c r="I248" s="10">
        <v>107.6</v>
      </c>
      <c r="J248" s="10">
        <v>107.57</v>
      </c>
      <c r="K248" s="10">
        <v>91.33</v>
      </c>
      <c r="L248" s="10">
        <v>87.24</v>
      </c>
      <c r="M248" s="10">
        <v>83.38</v>
      </c>
      <c r="N248" s="24">
        <f>AVERAGE(B248:M248)</f>
        <v>99.49909090909091</v>
      </c>
      <c r="P248" s="22"/>
    </row>
    <row r="249" spans="1:18" ht="15.75">
      <c r="A249" s="4">
        <v>2009</v>
      </c>
      <c r="B249" s="10">
        <v>92.54</v>
      </c>
      <c r="C249" s="10">
        <v>92.85</v>
      </c>
      <c r="D249" s="10">
        <v>92.96</v>
      </c>
      <c r="E249" s="10">
        <v>99.22</v>
      </c>
      <c r="F249" s="10">
        <v>101.14</v>
      </c>
      <c r="G249" s="10">
        <v>92.38</v>
      </c>
      <c r="H249" s="10">
        <v>102.18</v>
      </c>
      <c r="I249" s="10">
        <v>96.76</v>
      </c>
      <c r="J249" s="10">
        <v>96.18</v>
      </c>
      <c r="K249" s="10">
        <v>90.5</v>
      </c>
      <c r="L249" s="10">
        <v>89.76</v>
      </c>
      <c r="M249" s="10">
        <v>90.65</v>
      </c>
      <c r="N249" s="24">
        <f>AVERAGE(B249:M249)</f>
        <v>94.76</v>
      </c>
      <c r="P249" s="22"/>
    </row>
    <row r="250" spans="1:18" ht="15.75">
      <c r="A250" s="4">
        <v>2010</v>
      </c>
      <c r="B250" s="10">
        <v>94.05</v>
      </c>
      <c r="C250" s="10">
        <v>98.66</v>
      </c>
      <c r="D250" s="10">
        <v>104.27</v>
      </c>
      <c r="E250" s="10">
        <v>112.42</v>
      </c>
      <c r="F250" s="10">
        <v>115.48</v>
      </c>
      <c r="G250" s="10">
        <v>113.44</v>
      </c>
      <c r="H250" s="10">
        <v>110.24</v>
      </c>
      <c r="I250" s="10">
        <v>113</v>
      </c>
      <c r="J250" s="10">
        <v>111.61</v>
      </c>
      <c r="K250" s="10">
        <v>106.71</v>
      </c>
      <c r="L250" s="12">
        <v>108.68</v>
      </c>
      <c r="M250" s="12">
        <v>113.41</v>
      </c>
      <c r="N250" s="24">
        <f>AVERAGE(B250:M250)</f>
        <v>108.4975</v>
      </c>
    </row>
    <row r="251" spans="1:18" ht="15.75">
      <c r="A251" s="4">
        <v>2011</v>
      </c>
      <c r="B251" s="10">
        <v>124.07</v>
      </c>
      <c r="C251" s="10">
        <v>124.63</v>
      </c>
      <c r="D251" s="10">
        <v>128.44999999999999</v>
      </c>
      <c r="E251" s="10">
        <v>132.02000000000001</v>
      </c>
      <c r="F251" s="10">
        <v>133.83000000000001</v>
      </c>
      <c r="G251" s="10">
        <v>133.01</v>
      </c>
      <c r="H251" s="10">
        <v>131.06</v>
      </c>
      <c r="I251" s="10">
        <v>131.36000000000001</v>
      </c>
      <c r="J251" s="10">
        <v>127.65</v>
      </c>
      <c r="K251" s="10">
        <v>135.96</v>
      </c>
      <c r="L251" s="12">
        <v>137.47</v>
      </c>
      <c r="M251" s="12">
        <v>139.88999999999999</v>
      </c>
      <c r="N251" s="24">
        <f t="shared" ref="N251:N254" si="24">AVERAGE(B251:M251)</f>
        <v>131.61666666666667</v>
      </c>
    </row>
    <row r="252" spans="1:18" ht="15.75">
      <c r="A252" s="4">
        <v>2012</v>
      </c>
      <c r="B252" s="10">
        <v>148.65</v>
      </c>
      <c r="C252" s="10">
        <v>152.03</v>
      </c>
      <c r="D252" s="10">
        <v>150.44999999999999</v>
      </c>
      <c r="E252" s="10">
        <v>151.5</v>
      </c>
      <c r="F252" s="10">
        <v>156.94</v>
      </c>
      <c r="G252" s="10">
        <v>151.83000000000001</v>
      </c>
      <c r="H252" s="10">
        <v>132.22</v>
      </c>
      <c r="I252" s="10">
        <v>140.16999999999999</v>
      </c>
      <c r="J252" s="10">
        <v>149.18</v>
      </c>
      <c r="K252" s="10">
        <v>143.31</v>
      </c>
      <c r="L252" s="12">
        <v>135.55000000000001</v>
      </c>
      <c r="M252" s="12">
        <v>139.01</v>
      </c>
      <c r="N252" s="24">
        <f t="shared" si="24"/>
        <v>145.90333333333334</v>
      </c>
      <c r="O252" s="12"/>
      <c r="P252" s="12"/>
      <c r="Q252" s="12"/>
      <c r="R252" s="12"/>
    </row>
    <row r="253" spans="1:18" ht="15.75">
      <c r="A253" s="4">
        <v>2013</v>
      </c>
      <c r="B253" s="12">
        <v>143.94</v>
      </c>
      <c r="C253" s="12">
        <v>138.27000000000001</v>
      </c>
      <c r="D253" s="12">
        <v>135.04</v>
      </c>
      <c r="E253" s="12">
        <v>134.96</v>
      </c>
      <c r="F253" s="12">
        <v>140.82</v>
      </c>
      <c r="G253" s="10">
        <v>140.33000000000001</v>
      </c>
      <c r="H253" s="10">
        <v>137</v>
      </c>
      <c r="I253" s="10">
        <v>151.08000000000001</v>
      </c>
      <c r="J253" s="10">
        <v>159.82</v>
      </c>
      <c r="K253" s="10">
        <v>159.58000000000001</v>
      </c>
      <c r="L253" s="12">
        <v>160.71</v>
      </c>
      <c r="M253" s="12">
        <v>164.24</v>
      </c>
      <c r="N253" s="24">
        <f t="shared" si="24"/>
        <v>147.14916666666667</v>
      </c>
      <c r="O253" s="12"/>
      <c r="P253" s="12"/>
      <c r="Q253" s="12"/>
      <c r="R253" s="12"/>
    </row>
    <row r="254" spans="1:18" ht="15.75">
      <c r="A254" s="4">
        <v>2014</v>
      </c>
      <c r="B254" s="12">
        <v>169.01</v>
      </c>
      <c r="C254" s="12">
        <v>169.63</v>
      </c>
      <c r="D254" s="12">
        <v>184.1</v>
      </c>
      <c r="E254" s="11" t="s">
        <v>12</v>
      </c>
      <c r="F254" s="12">
        <v>189.73</v>
      </c>
      <c r="G254" s="11" t="s">
        <v>12</v>
      </c>
      <c r="H254" s="10">
        <v>232</v>
      </c>
      <c r="I254" s="10">
        <v>227.37</v>
      </c>
      <c r="J254" s="10">
        <v>235.06</v>
      </c>
      <c r="K254" s="10">
        <v>242.55</v>
      </c>
      <c r="L254" s="12">
        <v>235.15</v>
      </c>
      <c r="M254" s="12">
        <v>224.87</v>
      </c>
      <c r="N254" s="24">
        <f t="shared" si="24"/>
        <v>210.94700000000003</v>
      </c>
      <c r="O254" s="12"/>
      <c r="P254" s="12"/>
      <c r="Q254" s="12"/>
      <c r="R254" s="12"/>
    </row>
    <row r="255" spans="1:18" ht="15.75">
      <c r="A255" s="4">
        <v>2015</v>
      </c>
      <c r="B255" s="12"/>
      <c r="C255" s="12"/>
      <c r="D255" s="12"/>
      <c r="E255" s="12"/>
      <c r="F255" s="12"/>
      <c r="G255" s="10"/>
      <c r="H255" s="10"/>
      <c r="I255" s="10"/>
      <c r="J255" s="10"/>
      <c r="K255" s="10"/>
      <c r="L255" s="12"/>
      <c r="M255" s="12"/>
      <c r="N255" s="12"/>
      <c r="O255" s="12"/>
      <c r="P255" s="12"/>
      <c r="Q255" s="12"/>
      <c r="R255" s="12"/>
    </row>
    <row r="256" spans="1:18" ht="15.75">
      <c r="A256" s="14"/>
      <c r="B256" s="12"/>
      <c r="C256" s="12"/>
      <c r="D256" s="12"/>
      <c r="E256" s="12"/>
      <c r="F256" s="12"/>
      <c r="G256" s="10"/>
      <c r="H256" s="10"/>
      <c r="I256" s="10"/>
      <c r="J256" s="10"/>
      <c r="K256" s="10"/>
      <c r="L256" s="12"/>
      <c r="M256" s="12"/>
      <c r="N256" s="12"/>
      <c r="O256" s="12"/>
      <c r="P256" s="12"/>
      <c r="Q256" s="12"/>
      <c r="R256" s="12"/>
    </row>
    <row r="257" spans="1:16" ht="15.75">
      <c r="A257" s="14"/>
      <c r="B257" s="82" t="s">
        <v>0</v>
      </c>
      <c r="C257" s="82" t="s">
        <v>1</v>
      </c>
      <c r="D257" s="82" t="s">
        <v>2</v>
      </c>
      <c r="E257" s="82" t="s">
        <v>3</v>
      </c>
      <c r="F257" s="82" t="s">
        <v>4</v>
      </c>
      <c r="G257" s="82" t="s">
        <v>5</v>
      </c>
      <c r="H257" s="82" t="s">
        <v>6</v>
      </c>
      <c r="I257" s="82" t="s">
        <v>7</v>
      </c>
      <c r="J257" s="82" t="s">
        <v>8</v>
      </c>
      <c r="K257" s="82" t="s">
        <v>9</v>
      </c>
      <c r="L257" s="82" t="s">
        <v>10</v>
      </c>
      <c r="M257" s="82" t="s">
        <v>11</v>
      </c>
      <c r="N257" s="2"/>
      <c r="P257" s="22"/>
    </row>
    <row r="258" spans="1:16" ht="15.75">
      <c r="A258" s="45" t="s">
        <v>96</v>
      </c>
      <c r="B258" s="1">
        <f>AVERAGE(B223:B254)</f>
        <v>88.733906250000018</v>
      </c>
      <c r="C258" s="1">
        <f t="shared" ref="C258:M258" si="25">AVERAGE(C223:C254)</f>
        <v>88.77990625000001</v>
      </c>
      <c r="D258" s="1">
        <f t="shared" si="25"/>
        <v>89.122953124999995</v>
      </c>
      <c r="E258" s="1">
        <f t="shared" si="25"/>
        <v>87.223131720430104</v>
      </c>
      <c r="F258" s="1">
        <f t="shared" si="25"/>
        <v>92.242218750000021</v>
      </c>
      <c r="G258" s="1">
        <f t="shared" si="25"/>
        <v>89.316249999999982</v>
      </c>
      <c r="H258" s="1">
        <f t="shared" si="25"/>
        <v>92.178736559139764</v>
      </c>
      <c r="I258" s="1">
        <f t="shared" si="25"/>
        <v>93.969101562500001</v>
      </c>
      <c r="J258" s="1">
        <f t="shared" si="25"/>
        <v>94.623070312500005</v>
      </c>
      <c r="K258" s="1">
        <f t="shared" si="25"/>
        <v>93.461627604166665</v>
      </c>
      <c r="L258" s="1">
        <f t="shared" si="25"/>
        <v>91.481442708333347</v>
      </c>
      <c r="M258" s="1">
        <f t="shared" si="25"/>
        <v>91.627135416666647</v>
      </c>
      <c r="N258" s="2"/>
      <c r="P258" s="22"/>
    </row>
    <row r="259" spans="1:16" ht="15.75">
      <c r="A259" s="45" t="s">
        <v>97</v>
      </c>
      <c r="B259" s="1">
        <f>STDEV(B223:B254)</f>
        <v>25.943918424259518</v>
      </c>
      <c r="C259" s="1">
        <f t="shared" ref="C259:M259" si="26">STDEV(C223:C254)</f>
        <v>25.992336549944945</v>
      </c>
      <c r="D259" s="1">
        <f t="shared" si="26"/>
        <v>27.863750972541833</v>
      </c>
      <c r="E259" s="1">
        <f t="shared" si="26"/>
        <v>23.407190936403033</v>
      </c>
      <c r="F259" s="1">
        <f t="shared" si="26"/>
        <v>30.92197567524957</v>
      </c>
      <c r="G259" s="1">
        <f t="shared" si="26"/>
        <v>25.229915703953047</v>
      </c>
      <c r="H259" s="1">
        <f t="shared" si="26"/>
        <v>34.206888303909771</v>
      </c>
      <c r="I259" s="1">
        <f t="shared" si="26"/>
        <v>34.28192397922227</v>
      </c>
      <c r="J259" s="1">
        <f t="shared" si="26"/>
        <v>36.297901433731369</v>
      </c>
      <c r="K259" s="1">
        <f t="shared" si="26"/>
        <v>36.698705861654659</v>
      </c>
      <c r="L259" s="1">
        <f t="shared" si="26"/>
        <v>35.270296292549908</v>
      </c>
      <c r="M259" s="1">
        <f t="shared" si="26"/>
        <v>34.278988962211187</v>
      </c>
      <c r="N259" s="2"/>
      <c r="P259" s="22"/>
    </row>
    <row r="260" spans="1:16" ht="15.75">
      <c r="A260" s="46" t="s">
        <v>98</v>
      </c>
      <c r="B260" s="47">
        <f>AVERAGE(B245:B254)</f>
        <v>117.64212499999999</v>
      </c>
      <c r="C260" s="47">
        <f t="shared" ref="C260:L260" si="27">AVERAGE(C245:C254)</f>
        <v>118.69665000000001</v>
      </c>
      <c r="D260" s="47">
        <f t="shared" si="27"/>
        <v>120.953</v>
      </c>
      <c r="E260" s="47">
        <f t="shared" si="27"/>
        <v>116.76458333333332</v>
      </c>
      <c r="F260" s="47">
        <f t="shared" si="27"/>
        <v>128.95570000000001</v>
      </c>
      <c r="G260" s="47">
        <f t="shared" si="27"/>
        <v>118.88277777777779</v>
      </c>
      <c r="H260" s="47">
        <f t="shared" si="27"/>
        <v>129.95277777777778</v>
      </c>
      <c r="I260" s="47">
        <f t="shared" si="27"/>
        <v>130.43899999999999</v>
      </c>
      <c r="J260" s="47">
        <f t="shared" si="27"/>
        <v>133.313875</v>
      </c>
      <c r="K260" s="47">
        <f t="shared" si="27"/>
        <v>129.76925</v>
      </c>
      <c r="L260" s="47">
        <f t="shared" si="27"/>
        <v>125.85440000000001</v>
      </c>
      <c r="M260" s="47">
        <f>AVERAGE(M245:M254)</f>
        <v>125.31233333333334</v>
      </c>
      <c r="N260" s="2"/>
      <c r="P260" s="22"/>
    </row>
    <row r="261" spans="1:16" ht="15.75">
      <c r="A261" s="46" t="s">
        <v>99</v>
      </c>
      <c r="B261" s="47">
        <f>STDEV(B245:B254)</f>
        <v>27.557341530698995</v>
      </c>
      <c r="C261" s="47">
        <f t="shared" ref="C261:L261" si="28">STDEV(C245:C254)</f>
        <v>26.477477461252079</v>
      </c>
      <c r="D261" s="47">
        <f t="shared" si="28"/>
        <v>28.757778545793304</v>
      </c>
      <c r="E261" s="47">
        <f t="shared" si="28"/>
        <v>18.786690143889231</v>
      </c>
      <c r="F261" s="47">
        <f t="shared" si="28"/>
        <v>27.622151505429212</v>
      </c>
      <c r="G261" s="47">
        <f t="shared" si="28"/>
        <v>18.787781453499043</v>
      </c>
      <c r="H261" s="47">
        <f t="shared" si="28"/>
        <v>40.397083829707874</v>
      </c>
      <c r="I261" s="47">
        <f t="shared" si="28"/>
        <v>37.846640009385332</v>
      </c>
      <c r="J261" s="47">
        <f t="shared" si="28"/>
        <v>40.584687368111716</v>
      </c>
      <c r="K261" s="47">
        <f t="shared" si="28"/>
        <v>45.557866710005968</v>
      </c>
      <c r="L261" s="47">
        <f t="shared" si="28"/>
        <v>45.278767568131606</v>
      </c>
      <c r="M261" s="47">
        <f>STDEV(M245:M254)</f>
        <v>43.755678708703108</v>
      </c>
      <c r="N261" s="2"/>
      <c r="P261" s="22"/>
    </row>
    <row r="262" spans="1:16" ht="15.75">
      <c r="A262" s="48" t="s">
        <v>100</v>
      </c>
      <c r="B262" s="49">
        <f>AVERAGE(B249:B254)</f>
        <v>128.71</v>
      </c>
      <c r="C262" s="49">
        <f t="shared" ref="C262:L262" si="29">AVERAGE(C249:C254)</f>
        <v>129.345</v>
      </c>
      <c r="D262" s="49">
        <f t="shared" si="29"/>
        <v>132.54499999999999</v>
      </c>
      <c r="E262" s="49">
        <f t="shared" si="29"/>
        <v>126.024</v>
      </c>
      <c r="F262" s="49">
        <f t="shared" si="29"/>
        <v>139.65666666666667</v>
      </c>
      <c r="G262" s="49">
        <f t="shared" si="29"/>
        <v>126.19800000000001</v>
      </c>
      <c r="H262" s="49">
        <f t="shared" si="29"/>
        <v>140.78333333333333</v>
      </c>
      <c r="I262" s="49">
        <f t="shared" si="29"/>
        <v>143.29</v>
      </c>
      <c r="J262" s="49">
        <f t="shared" si="29"/>
        <v>146.58333333333334</v>
      </c>
      <c r="K262" s="49">
        <f t="shared" si="29"/>
        <v>146.43499999999997</v>
      </c>
      <c r="L262" s="49">
        <f t="shared" si="29"/>
        <v>144.55333333333331</v>
      </c>
      <c r="M262" s="49">
        <f>AVERAGE(M249:M254)</f>
        <v>145.345</v>
      </c>
      <c r="N262" s="2"/>
      <c r="P262" s="22"/>
    </row>
    <row r="263" spans="1:16" ht="15.75">
      <c r="A263" s="48" t="s">
        <v>101</v>
      </c>
      <c r="B263" s="49">
        <f>STDEV(B249:B254)</f>
        <v>30.934642716540282</v>
      </c>
      <c r="C263" s="49">
        <f t="shared" ref="C263:L263" si="30">STDEV(C249:C254)</f>
        <v>30.042741386231725</v>
      </c>
      <c r="D263" s="49">
        <f t="shared" si="30"/>
        <v>32.765680063139165</v>
      </c>
      <c r="E263" s="49">
        <f t="shared" si="30"/>
        <v>20.422744183874961</v>
      </c>
      <c r="F263" s="49">
        <f t="shared" si="30"/>
        <v>31.334966198588134</v>
      </c>
      <c r="G263" s="49">
        <f t="shared" si="30"/>
        <v>23.502871526688025</v>
      </c>
      <c r="H263" s="49">
        <f t="shared" si="30"/>
        <v>46.74565291732123</v>
      </c>
      <c r="I263" s="49">
        <f t="shared" si="30"/>
        <v>45.529583349729911</v>
      </c>
      <c r="J263" s="49">
        <f t="shared" si="30"/>
        <v>49.258854500147166</v>
      </c>
      <c r="K263" s="49">
        <f t="shared" si="30"/>
        <v>53.361363082290254</v>
      </c>
      <c r="L263" s="49">
        <f t="shared" si="30"/>
        <v>50.772498329968684</v>
      </c>
      <c r="M263" s="49">
        <f>STDEV(M249:M254)</f>
        <v>46.395092736193511</v>
      </c>
      <c r="N263" s="2"/>
      <c r="P263" s="22"/>
    </row>
    <row r="264" spans="1:16" ht="15.75">
      <c r="A264" s="1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"/>
      <c r="P264" s="22"/>
    </row>
    <row r="265" spans="1:16" ht="15.75">
      <c r="A265" s="1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"/>
      <c r="P265" s="22"/>
    </row>
    <row r="266" spans="1:16" ht="15.75">
      <c r="A266" s="1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"/>
      <c r="P266" s="22"/>
    </row>
    <row r="267" spans="1:16" ht="15.75">
      <c r="A267" s="1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"/>
    </row>
    <row r="268" spans="1:16" ht="18.75">
      <c r="A268" s="2" t="s">
        <v>22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</row>
    <row r="269" spans="1:16" ht="16.5" thickBot="1">
      <c r="A269" s="5"/>
      <c r="B269" s="6" t="s">
        <v>0</v>
      </c>
      <c r="C269" s="6" t="s">
        <v>1</v>
      </c>
      <c r="D269" s="6" t="s">
        <v>2</v>
      </c>
      <c r="E269" s="6" t="s">
        <v>3</v>
      </c>
      <c r="F269" s="6" t="s">
        <v>4</v>
      </c>
      <c r="G269" s="6" t="s">
        <v>5</v>
      </c>
      <c r="H269" s="6" t="s">
        <v>6</v>
      </c>
      <c r="I269" s="6" t="s">
        <v>7</v>
      </c>
      <c r="J269" s="6" t="s">
        <v>8</v>
      </c>
      <c r="K269" s="6" t="s">
        <v>9</v>
      </c>
      <c r="L269" s="6" t="s">
        <v>10</v>
      </c>
      <c r="M269" s="6" t="s">
        <v>11</v>
      </c>
      <c r="N269" s="15" t="s">
        <v>13</v>
      </c>
    </row>
    <row r="270" spans="1:16" ht="16.5" thickTop="1">
      <c r="A270" s="7">
        <v>1983</v>
      </c>
      <c r="B270" s="10">
        <v>61.75</v>
      </c>
      <c r="C270" s="10">
        <v>65.63</v>
      </c>
      <c r="D270" s="10">
        <v>67.989999999999995</v>
      </c>
      <c r="E270" s="10">
        <v>66.12</v>
      </c>
      <c r="F270" s="10">
        <v>65.63</v>
      </c>
      <c r="G270" s="10">
        <v>65.8</v>
      </c>
      <c r="H270" s="11" t="s">
        <v>12</v>
      </c>
      <c r="I270" s="11" t="s">
        <v>12</v>
      </c>
      <c r="J270" s="11" t="s">
        <v>12</v>
      </c>
      <c r="K270" s="10">
        <v>52.94</v>
      </c>
      <c r="L270" s="10">
        <v>55.51</v>
      </c>
      <c r="M270" s="10">
        <v>60.16</v>
      </c>
      <c r="N270" s="23">
        <f t="shared" ref="N270:N301" si="31">AVERAGE(B270:M270)</f>
        <v>62.392222222222216</v>
      </c>
    </row>
    <row r="271" spans="1:16" ht="15.75">
      <c r="A271" s="4">
        <v>1984</v>
      </c>
      <c r="B271" s="10">
        <v>60.89</v>
      </c>
      <c r="C271" s="10">
        <v>62.34</v>
      </c>
      <c r="D271" s="10">
        <v>61.62</v>
      </c>
      <c r="E271" s="10">
        <v>61.81</v>
      </c>
      <c r="F271" s="10">
        <v>61.05</v>
      </c>
      <c r="G271" s="10">
        <v>62.56</v>
      </c>
      <c r="H271" s="11" t="s">
        <v>12</v>
      </c>
      <c r="I271" s="10">
        <v>61.38</v>
      </c>
      <c r="J271" s="10">
        <v>59.27</v>
      </c>
      <c r="K271" s="10">
        <v>57.52</v>
      </c>
      <c r="L271" s="10">
        <v>57.44</v>
      </c>
      <c r="M271" s="10">
        <v>60.29</v>
      </c>
      <c r="N271" s="24">
        <f t="shared" si="31"/>
        <v>60.560909090909078</v>
      </c>
    </row>
    <row r="272" spans="1:16" ht="15.75">
      <c r="A272" s="4">
        <v>1985</v>
      </c>
      <c r="B272" s="10">
        <v>62.31</v>
      </c>
      <c r="C272" s="10">
        <v>63.94</v>
      </c>
      <c r="D272" s="10">
        <v>64.39</v>
      </c>
      <c r="E272" s="10">
        <v>66.22</v>
      </c>
      <c r="F272" s="10">
        <v>66.2</v>
      </c>
      <c r="G272" s="10">
        <v>63.67</v>
      </c>
      <c r="H272" s="10">
        <v>60</v>
      </c>
      <c r="I272" s="10">
        <v>61.38</v>
      </c>
      <c r="J272" s="10">
        <v>57.31</v>
      </c>
      <c r="K272" s="10">
        <v>57.46</v>
      </c>
      <c r="L272" s="10">
        <v>57.78</v>
      </c>
      <c r="M272" s="10">
        <v>56.34</v>
      </c>
      <c r="N272" s="24">
        <f t="shared" si="31"/>
        <v>61.416666666666679</v>
      </c>
    </row>
    <row r="273" spans="1:16" ht="15.75">
      <c r="A273" s="4">
        <v>1986</v>
      </c>
      <c r="B273" s="10">
        <v>58.83</v>
      </c>
      <c r="C273" s="10">
        <v>59.76</v>
      </c>
      <c r="D273" s="10">
        <v>61.9</v>
      </c>
      <c r="E273" s="10">
        <v>58.5</v>
      </c>
      <c r="F273" s="10">
        <v>61.62</v>
      </c>
      <c r="G273" s="11" t="s">
        <v>12</v>
      </c>
      <c r="H273" s="11" t="s">
        <v>12</v>
      </c>
      <c r="I273" s="10">
        <v>58.91</v>
      </c>
      <c r="J273" s="10">
        <v>61.8</v>
      </c>
      <c r="K273" s="10">
        <v>60.85</v>
      </c>
      <c r="L273" s="10">
        <v>60.15</v>
      </c>
      <c r="M273" s="10">
        <v>62.75</v>
      </c>
      <c r="N273" s="24">
        <f t="shared" si="31"/>
        <v>60.507000000000005</v>
      </c>
    </row>
    <row r="274" spans="1:16" ht="15.75">
      <c r="A274" s="4">
        <v>1987</v>
      </c>
      <c r="B274" s="10">
        <v>66.930000000000007</v>
      </c>
      <c r="C274" s="10">
        <v>69.42</v>
      </c>
      <c r="D274" s="10">
        <v>70.989999999999995</v>
      </c>
      <c r="E274" s="10">
        <v>74.45</v>
      </c>
      <c r="F274" s="10">
        <v>71.58</v>
      </c>
      <c r="G274" s="10">
        <v>73.45</v>
      </c>
      <c r="H274" s="10">
        <v>75.17</v>
      </c>
      <c r="I274" s="10">
        <v>78.069999999999993</v>
      </c>
      <c r="J274" s="10">
        <v>85.92</v>
      </c>
      <c r="K274" s="10">
        <v>74.819999999999993</v>
      </c>
      <c r="L274" s="10">
        <v>82.93</v>
      </c>
      <c r="M274" s="10">
        <v>84.27</v>
      </c>
      <c r="N274" s="24">
        <f t="shared" si="31"/>
        <v>75.666666666666671</v>
      </c>
    </row>
    <row r="275" spans="1:16" ht="15.75">
      <c r="A275" s="4">
        <v>1988</v>
      </c>
      <c r="B275" s="10">
        <v>88.13</v>
      </c>
      <c r="C275" s="10">
        <v>88.69</v>
      </c>
      <c r="D275" s="10">
        <v>89.65</v>
      </c>
      <c r="E275" s="10">
        <v>87.02</v>
      </c>
      <c r="F275" s="10">
        <v>85.47</v>
      </c>
      <c r="G275" s="10">
        <v>82.56</v>
      </c>
      <c r="H275" s="10">
        <v>80.81</v>
      </c>
      <c r="I275" s="10">
        <v>86.24</v>
      </c>
      <c r="J275" s="10">
        <v>87.93</v>
      </c>
      <c r="K275" s="10">
        <v>86.92</v>
      </c>
      <c r="L275" s="10">
        <v>84.76</v>
      </c>
      <c r="M275" s="10">
        <v>84.61</v>
      </c>
      <c r="N275" s="24">
        <f t="shared" si="31"/>
        <v>86.06583333333333</v>
      </c>
    </row>
    <row r="276" spans="1:16" ht="15.75">
      <c r="A276" s="4">
        <v>1989</v>
      </c>
      <c r="B276" s="10">
        <v>88.58</v>
      </c>
      <c r="C276" s="10">
        <v>87.68</v>
      </c>
      <c r="D276" s="10">
        <v>86.67</v>
      </c>
      <c r="E276" s="10">
        <v>83.5</v>
      </c>
      <c r="F276" s="10">
        <v>83.83</v>
      </c>
      <c r="G276" s="10">
        <v>88</v>
      </c>
      <c r="H276" s="10">
        <v>86.69</v>
      </c>
      <c r="I276" s="10">
        <v>89.64</v>
      </c>
      <c r="J276" s="10">
        <v>85.52</v>
      </c>
      <c r="K276" s="10">
        <v>84.13</v>
      </c>
      <c r="L276" s="10">
        <v>84.95</v>
      </c>
      <c r="M276" s="10">
        <v>84.39</v>
      </c>
      <c r="N276" s="24">
        <f t="shared" si="31"/>
        <v>86.131666666666675</v>
      </c>
    </row>
    <row r="277" spans="1:16" ht="15.75">
      <c r="A277" s="4">
        <v>1990</v>
      </c>
      <c r="B277" s="10">
        <v>88.81</v>
      </c>
      <c r="C277" s="10">
        <v>88.94</v>
      </c>
      <c r="D277" s="10">
        <v>90.41</v>
      </c>
      <c r="E277" s="10">
        <v>93.28</v>
      </c>
      <c r="F277" s="10">
        <v>93.84</v>
      </c>
      <c r="G277" s="10">
        <v>96.63</v>
      </c>
      <c r="H277" s="10">
        <v>95.33</v>
      </c>
      <c r="I277" s="10">
        <v>92.52</v>
      </c>
      <c r="J277" s="10">
        <v>91.41</v>
      </c>
      <c r="K277" s="10">
        <v>90.88</v>
      </c>
      <c r="L277" s="10">
        <v>95.07</v>
      </c>
      <c r="M277" s="10">
        <v>98.2</v>
      </c>
      <c r="N277" s="24">
        <f t="shared" si="31"/>
        <v>92.943333333333328</v>
      </c>
    </row>
    <row r="278" spans="1:16" ht="15.75">
      <c r="A278" s="4">
        <v>1991</v>
      </c>
      <c r="B278" s="10">
        <v>98.3</v>
      </c>
      <c r="C278" s="10">
        <v>102.57</v>
      </c>
      <c r="D278" s="10">
        <v>106.28</v>
      </c>
      <c r="E278" s="10">
        <v>104.37</v>
      </c>
      <c r="F278" s="10">
        <v>103.03</v>
      </c>
      <c r="G278" s="10">
        <v>100.13</v>
      </c>
      <c r="H278" s="10">
        <v>94.5</v>
      </c>
      <c r="I278" s="10">
        <v>93.63</v>
      </c>
      <c r="J278" s="10">
        <v>91.79</v>
      </c>
      <c r="K278" s="10">
        <v>89.61</v>
      </c>
      <c r="L278" s="10">
        <v>89.44</v>
      </c>
      <c r="M278" s="10">
        <v>85.68</v>
      </c>
      <c r="N278" s="24">
        <f t="shared" si="31"/>
        <v>96.610833333333332</v>
      </c>
    </row>
    <row r="279" spans="1:16" ht="15.75">
      <c r="A279" s="4">
        <v>1992</v>
      </c>
      <c r="B279" s="10">
        <v>86.88</v>
      </c>
      <c r="C279" s="10">
        <v>91.86</v>
      </c>
      <c r="D279" s="10">
        <v>92.19</v>
      </c>
      <c r="E279" s="10">
        <v>89.45</v>
      </c>
      <c r="F279" s="10">
        <v>85.75</v>
      </c>
      <c r="G279" s="11" t="s">
        <v>12</v>
      </c>
      <c r="H279" s="10">
        <v>85.13</v>
      </c>
      <c r="I279" s="10">
        <v>86.32</v>
      </c>
      <c r="J279" s="10">
        <v>88.1</v>
      </c>
      <c r="K279" s="10">
        <v>86.28</v>
      </c>
      <c r="L279" s="10">
        <v>85.72</v>
      </c>
      <c r="M279" s="10">
        <v>90.94</v>
      </c>
      <c r="N279" s="24">
        <f t="shared" si="31"/>
        <v>88.056363636363628</v>
      </c>
    </row>
    <row r="280" spans="1:16" ht="15.75">
      <c r="A280" s="4">
        <v>1993</v>
      </c>
      <c r="B280" s="10">
        <v>94.35</v>
      </c>
      <c r="C280" s="10">
        <v>93.95</v>
      </c>
      <c r="D280" s="10">
        <v>98.75</v>
      </c>
      <c r="E280" s="10">
        <v>95.46</v>
      </c>
      <c r="F280" s="10">
        <v>94.25</v>
      </c>
      <c r="G280" s="10">
        <v>96.21</v>
      </c>
      <c r="H280" s="11" t="s">
        <v>12</v>
      </c>
      <c r="I280" s="11" t="s">
        <v>12</v>
      </c>
      <c r="J280" s="10">
        <v>93.55</v>
      </c>
      <c r="K280" s="10">
        <v>90.59</v>
      </c>
      <c r="L280" s="10">
        <v>90.02</v>
      </c>
      <c r="M280" s="10">
        <v>90.21</v>
      </c>
      <c r="N280" s="24">
        <f t="shared" si="31"/>
        <v>93.734000000000009</v>
      </c>
      <c r="O280" s="22"/>
    </row>
    <row r="281" spans="1:16" ht="15.75">
      <c r="A281" s="4">
        <v>1994</v>
      </c>
      <c r="B281" s="10">
        <v>92.77</v>
      </c>
      <c r="C281" s="10">
        <v>94.96</v>
      </c>
      <c r="D281" s="10">
        <v>98.22</v>
      </c>
      <c r="E281" s="10">
        <v>90.97</v>
      </c>
      <c r="F281" s="10">
        <v>81.86</v>
      </c>
      <c r="G281" s="10">
        <v>85.12</v>
      </c>
      <c r="H281" s="11" t="s">
        <v>12</v>
      </c>
      <c r="I281" s="10">
        <v>75</v>
      </c>
      <c r="J281" s="10">
        <v>75.31</v>
      </c>
      <c r="K281" s="10">
        <v>73.010000000000005</v>
      </c>
      <c r="L281" s="10">
        <v>73.78</v>
      </c>
      <c r="M281" s="10">
        <v>75.05</v>
      </c>
      <c r="N281" s="24">
        <f t="shared" si="31"/>
        <v>83.277272727272717</v>
      </c>
      <c r="O281" s="22"/>
    </row>
    <row r="282" spans="1:16" ht="15.75">
      <c r="A282" s="4">
        <v>1995</v>
      </c>
      <c r="B282" s="10">
        <v>78.650000000000006</v>
      </c>
      <c r="C282" s="10">
        <v>81.73</v>
      </c>
      <c r="D282" s="10">
        <v>76.63</v>
      </c>
      <c r="E282" s="10">
        <v>73.88</v>
      </c>
      <c r="F282" s="10">
        <v>71.59</v>
      </c>
      <c r="G282" s="10">
        <v>70.64</v>
      </c>
      <c r="H282" s="11" t="s">
        <v>12</v>
      </c>
      <c r="I282" s="10">
        <v>61.94</v>
      </c>
      <c r="J282" s="10">
        <v>63.29</v>
      </c>
      <c r="K282" s="10">
        <v>60.31</v>
      </c>
      <c r="L282" s="10">
        <v>59.5</v>
      </c>
      <c r="M282" s="10">
        <v>59.53</v>
      </c>
      <c r="N282" s="24">
        <f t="shared" si="31"/>
        <v>68.880909090909071</v>
      </c>
      <c r="O282" s="22"/>
    </row>
    <row r="283" spans="1:16" ht="15.75">
      <c r="A283" s="4">
        <v>1996</v>
      </c>
      <c r="B283" s="10">
        <v>58.32</v>
      </c>
      <c r="C283" s="10">
        <v>59.16</v>
      </c>
      <c r="D283" s="10">
        <v>57.9</v>
      </c>
      <c r="E283" s="10">
        <v>55.21</v>
      </c>
      <c r="F283" s="10">
        <v>51.42</v>
      </c>
      <c r="G283" s="10">
        <v>57</v>
      </c>
      <c r="H283" s="10">
        <v>54.8</v>
      </c>
      <c r="I283" s="10">
        <v>53.5</v>
      </c>
      <c r="J283" s="10">
        <v>55.55</v>
      </c>
      <c r="K283" s="10">
        <v>55.86</v>
      </c>
      <c r="L283" s="10">
        <v>57.93</v>
      </c>
      <c r="M283" s="10">
        <v>59.23</v>
      </c>
      <c r="N283" s="24">
        <f t="shared" si="31"/>
        <v>56.323333333333331</v>
      </c>
      <c r="O283" s="22"/>
    </row>
    <row r="284" spans="1:16" ht="15.75">
      <c r="A284" s="4">
        <v>1997</v>
      </c>
      <c r="B284" s="10">
        <v>66.53</v>
      </c>
      <c r="C284" s="10">
        <v>72.69</v>
      </c>
      <c r="D284" s="10">
        <v>76.900000000000006</v>
      </c>
      <c r="E284" s="10">
        <v>79.7</v>
      </c>
      <c r="F284" s="10">
        <v>83.51</v>
      </c>
      <c r="G284" s="10">
        <v>81</v>
      </c>
      <c r="H284" s="11" t="s">
        <v>12</v>
      </c>
      <c r="I284" s="11" t="s">
        <v>12</v>
      </c>
      <c r="J284" s="10">
        <v>80.94</v>
      </c>
      <c r="K284" s="10">
        <v>81.790000000000006</v>
      </c>
      <c r="L284" s="10">
        <v>81.569999999999993</v>
      </c>
      <c r="M284" s="10">
        <v>83.6</v>
      </c>
      <c r="N284" s="24">
        <f t="shared" si="31"/>
        <v>78.822999999999993</v>
      </c>
      <c r="O284" s="22"/>
      <c r="P284" s="22"/>
    </row>
    <row r="285" spans="1:16" ht="15.75">
      <c r="A285" s="4">
        <v>1998</v>
      </c>
      <c r="B285" s="10">
        <v>88.95</v>
      </c>
      <c r="C285" s="10">
        <v>88.15</v>
      </c>
      <c r="D285" s="10">
        <v>88.63</v>
      </c>
      <c r="E285" s="10">
        <v>87.25</v>
      </c>
      <c r="F285" s="10">
        <v>82.47</v>
      </c>
      <c r="G285" s="10">
        <v>74.58</v>
      </c>
      <c r="H285" s="10">
        <v>71.87</v>
      </c>
      <c r="I285" s="11" t="s">
        <v>12</v>
      </c>
      <c r="J285" s="10">
        <v>70.430000000000007</v>
      </c>
      <c r="K285" s="10">
        <v>72.069999999999993</v>
      </c>
      <c r="L285" s="10">
        <v>73.77</v>
      </c>
      <c r="M285" s="10">
        <v>74.7</v>
      </c>
      <c r="N285" s="24">
        <f t="shared" si="31"/>
        <v>79.351818181818189</v>
      </c>
      <c r="O285" s="22"/>
      <c r="P285" s="22"/>
    </row>
    <row r="286" spans="1:16" ht="15.75">
      <c r="A286" s="4">
        <v>1999</v>
      </c>
      <c r="B286" s="10">
        <v>80.86</v>
      </c>
      <c r="C286" s="10">
        <v>83.26</v>
      </c>
      <c r="D286" s="10">
        <v>83.23</v>
      </c>
      <c r="E286" s="10">
        <v>84.97</v>
      </c>
      <c r="F286" s="10">
        <v>82.86</v>
      </c>
      <c r="G286" s="11" t="s">
        <v>12</v>
      </c>
      <c r="H286" s="11" t="s">
        <v>12</v>
      </c>
      <c r="I286" s="10">
        <v>84</v>
      </c>
      <c r="J286" s="10">
        <v>89.341250000000002</v>
      </c>
      <c r="K286" s="10">
        <v>88.01</v>
      </c>
      <c r="L286" s="10">
        <v>88.54</v>
      </c>
      <c r="M286" s="10">
        <v>93.15</v>
      </c>
      <c r="N286" s="24">
        <f t="shared" si="31"/>
        <v>85.822125</v>
      </c>
      <c r="O286" s="22"/>
      <c r="P286" s="22"/>
    </row>
    <row r="287" spans="1:16" ht="15.75">
      <c r="A287" s="4">
        <v>2000</v>
      </c>
      <c r="B287" s="10">
        <v>101.33666666666667</v>
      </c>
      <c r="C287" s="10">
        <v>102.22875000000001</v>
      </c>
      <c r="D287" s="10">
        <v>103.01900000000001</v>
      </c>
      <c r="E287" s="10">
        <v>100.90125</v>
      </c>
      <c r="F287" s="10">
        <v>96.218333333333334</v>
      </c>
      <c r="G287" s="18">
        <v>94.886250000000004</v>
      </c>
      <c r="H287" s="11" t="s">
        <v>12</v>
      </c>
      <c r="I287" s="10">
        <v>98.052333333333337</v>
      </c>
      <c r="J287" s="10">
        <v>96.133333333333326</v>
      </c>
      <c r="K287" s="10">
        <v>97.897499999999994</v>
      </c>
      <c r="L287" s="10">
        <v>96.933999999999997</v>
      </c>
      <c r="M287" s="10">
        <v>100.36666666666667</v>
      </c>
      <c r="N287" s="24">
        <f t="shared" si="31"/>
        <v>98.906734848484859</v>
      </c>
      <c r="O287" s="22"/>
      <c r="P287" s="22"/>
    </row>
    <row r="288" spans="1:16" ht="15.75">
      <c r="A288" s="4">
        <v>2001</v>
      </c>
      <c r="B288" s="10">
        <v>103.31800000000001</v>
      </c>
      <c r="C288" s="10">
        <v>104.89624999999999</v>
      </c>
      <c r="D288" s="10">
        <v>102.90666666666668</v>
      </c>
      <c r="E288" s="10">
        <v>102.08</v>
      </c>
      <c r="F288" s="10">
        <v>100.58374999999999</v>
      </c>
      <c r="G288" s="18">
        <v>106.16500000000001</v>
      </c>
      <c r="H288" s="10">
        <v>104.375</v>
      </c>
      <c r="I288" s="10">
        <v>103.64333333333333</v>
      </c>
      <c r="J288" s="10">
        <v>96.94</v>
      </c>
      <c r="K288" s="10">
        <v>92.254999999999995</v>
      </c>
      <c r="L288" s="10">
        <v>89.896249999999995</v>
      </c>
      <c r="M288" s="10">
        <v>94.155000000000001</v>
      </c>
      <c r="N288" s="24">
        <f t="shared" si="31"/>
        <v>100.10118749999998</v>
      </c>
      <c r="O288" s="22"/>
    </row>
    <row r="289" spans="1:18" ht="15.75">
      <c r="A289" s="4">
        <v>2002</v>
      </c>
      <c r="B289" s="10">
        <v>98.269000000000005</v>
      </c>
      <c r="C289" s="10">
        <v>101.69374999999999</v>
      </c>
      <c r="D289" s="10">
        <v>98.984999999999999</v>
      </c>
      <c r="E289" s="10">
        <v>95.015000000000001</v>
      </c>
      <c r="F289" s="10">
        <v>92.083333333333329</v>
      </c>
      <c r="G289" s="18">
        <v>86.89</v>
      </c>
      <c r="H289" s="11" t="s">
        <v>12</v>
      </c>
      <c r="I289" s="10">
        <v>85.245000000000005</v>
      </c>
      <c r="J289" s="10">
        <v>79.698333333333338</v>
      </c>
      <c r="K289" s="10">
        <v>80.446699999999993</v>
      </c>
      <c r="L289" s="10">
        <v>86.258750000000006</v>
      </c>
      <c r="M289" s="10">
        <v>93.196666666666673</v>
      </c>
      <c r="N289" s="24">
        <f t="shared" si="31"/>
        <v>90.707412121212116</v>
      </c>
      <c r="O289" s="22"/>
    </row>
    <row r="290" spans="1:18" ht="15.75">
      <c r="A290" s="4">
        <v>2003</v>
      </c>
      <c r="B290" s="10">
        <v>94.48599999999999</v>
      </c>
      <c r="C290" s="10">
        <v>90.641249999999999</v>
      </c>
      <c r="D290" s="10">
        <v>92.76166666666667</v>
      </c>
      <c r="E290" s="10">
        <v>94.794000000000011</v>
      </c>
      <c r="F290" s="10">
        <v>96.375</v>
      </c>
      <c r="G290" s="18">
        <v>101</v>
      </c>
      <c r="H290" s="10">
        <v>99.5</v>
      </c>
      <c r="I290" s="10">
        <v>101.11</v>
      </c>
      <c r="J290" s="10">
        <v>102.9825</v>
      </c>
      <c r="K290" s="10">
        <v>108.157</v>
      </c>
      <c r="L290" s="10">
        <v>106.22750000000001</v>
      </c>
      <c r="M290" s="10">
        <v>111.77833333333335</v>
      </c>
      <c r="N290" s="24">
        <f t="shared" si="31"/>
        <v>99.984437500000013</v>
      </c>
      <c r="O290" s="22"/>
    </row>
    <row r="291" spans="1:18" ht="15.75">
      <c r="A291" s="4">
        <v>2004</v>
      </c>
      <c r="B291" s="10">
        <v>114.1425</v>
      </c>
      <c r="C291" s="10">
        <v>111.7825</v>
      </c>
      <c r="D291" s="10">
        <v>111.898</v>
      </c>
      <c r="E291" s="10">
        <v>113.23125</v>
      </c>
      <c r="F291" s="10">
        <v>115.705</v>
      </c>
      <c r="G291" s="18">
        <v>124.34833333333334</v>
      </c>
      <c r="H291" s="10">
        <v>125</v>
      </c>
      <c r="I291" s="10">
        <v>128.64750000000001</v>
      </c>
      <c r="J291" s="10">
        <v>124.35124999999999</v>
      </c>
      <c r="K291" s="10">
        <v>125.24833333333333</v>
      </c>
      <c r="L291" s="10">
        <v>118.065</v>
      </c>
      <c r="M291" s="10">
        <v>122.69</v>
      </c>
      <c r="N291" s="24">
        <f t="shared" si="31"/>
        <v>119.59247222222223</v>
      </c>
      <c r="O291" s="22"/>
    </row>
    <row r="292" spans="1:18" ht="15.75">
      <c r="A292" s="4">
        <v>2005</v>
      </c>
      <c r="B292" s="10">
        <v>127.2225</v>
      </c>
      <c r="C292" s="10">
        <v>127.65625</v>
      </c>
      <c r="D292" s="10">
        <v>131.892</v>
      </c>
      <c r="E292" s="10">
        <v>135.34833333333333</v>
      </c>
      <c r="F292" s="10">
        <v>140.04249999999999</v>
      </c>
      <c r="G292" s="18">
        <v>129</v>
      </c>
      <c r="H292" s="11" t="s">
        <v>12</v>
      </c>
      <c r="I292" s="10">
        <v>120.83333333333333</v>
      </c>
      <c r="J292" s="10">
        <v>133.24225000000001</v>
      </c>
      <c r="K292" s="10">
        <v>132.20124999999999</v>
      </c>
      <c r="L292" s="10">
        <v>135.91799999999998</v>
      </c>
      <c r="M292" s="10">
        <v>141.92250000000001</v>
      </c>
      <c r="N292" s="24">
        <f t="shared" si="31"/>
        <v>132.29808333333332</v>
      </c>
    </row>
    <row r="293" spans="1:18" ht="15.75">
      <c r="A293" s="4">
        <v>2006</v>
      </c>
      <c r="B293" s="10">
        <v>144.98625000000001</v>
      </c>
      <c r="C293" s="10">
        <v>142.35499999999999</v>
      </c>
      <c r="D293" s="10">
        <v>136.67250000000001</v>
      </c>
      <c r="E293" s="10">
        <v>127.97499999999999</v>
      </c>
      <c r="F293" s="10">
        <v>125</v>
      </c>
      <c r="G293" s="11" t="s">
        <v>12</v>
      </c>
      <c r="H293" s="11" t="s">
        <v>12</v>
      </c>
      <c r="I293" s="10">
        <v>129.83333333333334</v>
      </c>
      <c r="J293" s="10">
        <v>128.25666666666666</v>
      </c>
      <c r="K293" s="10">
        <v>121.47875000000001</v>
      </c>
      <c r="L293" s="10">
        <v>110.235</v>
      </c>
      <c r="M293" s="10">
        <v>105.50749999999999</v>
      </c>
      <c r="N293" s="24">
        <f t="shared" si="31"/>
        <v>127.22999999999999</v>
      </c>
    </row>
    <row r="294" spans="1:18" ht="15.75">
      <c r="A294" s="4">
        <v>2007</v>
      </c>
      <c r="B294" s="10">
        <v>109.42</v>
      </c>
      <c r="C294" s="10">
        <v>107.92</v>
      </c>
      <c r="D294" s="10">
        <v>115.39</v>
      </c>
      <c r="E294" s="10">
        <v>115.53</v>
      </c>
      <c r="F294" s="10">
        <v>115.33</v>
      </c>
      <c r="G294" s="18">
        <v>116.11</v>
      </c>
      <c r="H294" s="11" t="s">
        <v>12</v>
      </c>
      <c r="I294" s="10">
        <v>118</v>
      </c>
      <c r="J294" s="10">
        <v>120.61</v>
      </c>
      <c r="K294" s="10">
        <v>113.34</v>
      </c>
      <c r="L294" s="10">
        <v>111.81</v>
      </c>
      <c r="M294" s="10">
        <v>112.88</v>
      </c>
      <c r="N294" s="24">
        <f t="shared" si="31"/>
        <v>114.21272727272729</v>
      </c>
      <c r="O294" s="22"/>
    </row>
    <row r="295" spans="1:18" ht="15.75">
      <c r="A295" s="4">
        <v>2008</v>
      </c>
      <c r="B295" s="10">
        <v>110.63</v>
      </c>
      <c r="C295" s="10">
        <v>117.39</v>
      </c>
      <c r="D295" s="10">
        <v>115.66</v>
      </c>
      <c r="E295" s="10">
        <v>107.59</v>
      </c>
      <c r="F295" s="10">
        <v>109.85</v>
      </c>
      <c r="G295" s="10">
        <v>111.5</v>
      </c>
      <c r="H295" s="10">
        <v>108.25</v>
      </c>
      <c r="I295" s="10">
        <v>107.06</v>
      </c>
      <c r="J295" s="10">
        <v>103.62</v>
      </c>
      <c r="K295" s="10">
        <v>93.75</v>
      </c>
      <c r="L295" s="10">
        <v>94.74</v>
      </c>
      <c r="M295" s="10">
        <v>88.19</v>
      </c>
      <c r="N295" s="24">
        <f t="shared" si="31"/>
        <v>105.68583333333335</v>
      </c>
      <c r="O295" s="22"/>
    </row>
    <row r="296" spans="1:18" ht="15.75">
      <c r="A296" s="4">
        <v>2009</v>
      </c>
      <c r="B296" s="10">
        <v>100.22</v>
      </c>
      <c r="C296" s="10">
        <v>101.02</v>
      </c>
      <c r="D296" s="10">
        <v>102.38</v>
      </c>
      <c r="E296" s="10">
        <v>106.1</v>
      </c>
      <c r="F296" s="10">
        <v>107.07</v>
      </c>
      <c r="G296" s="10">
        <v>104.63</v>
      </c>
      <c r="H296" s="10">
        <v>107</v>
      </c>
      <c r="I296" s="10">
        <v>99.5</v>
      </c>
      <c r="J296" s="10">
        <v>99.88</v>
      </c>
      <c r="K296" s="10">
        <v>97.38</v>
      </c>
      <c r="L296" s="10">
        <v>98.69</v>
      </c>
      <c r="M296" s="10">
        <v>102.19</v>
      </c>
      <c r="N296" s="24">
        <f t="shared" si="31"/>
        <v>102.17166666666667</v>
      </c>
      <c r="O296" s="22"/>
    </row>
    <row r="297" spans="1:18" ht="15.75">
      <c r="A297" s="4">
        <v>2010</v>
      </c>
      <c r="B297" s="10">
        <v>110.16</v>
      </c>
      <c r="C297" s="10">
        <v>114</v>
      </c>
      <c r="D297" s="10">
        <v>119.86</v>
      </c>
      <c r="E297" s="10">
        <v>126.53</v>
      </c>
      <c r="F297" s="10">
        <v>124.84</v>
      </c>
      <c r="G297" s="10">
        <v>123.67</v>
      </c>
      <c r="H297" s="10">
        <v>116.6</v>
      </c>
      <c r="I297" s="10">
        <v>129</v>
      </c>
      <c r="J297" s="10">
        <v>123.01</v>
      </c>
      <c r="K297" s="10">
        <v>121.71</v>
      </c>
      <c r="L297" s="12">
        <v>125.29</v>
      </c>
      <c r="M297" s="12">
        <v>130.71</v>
      </c>
      <c r="N297" s="24">
        <f t="shared" si="31"/>
        <v>122.11500000000001</v>
      </c>
    </row>
    <row r="298" spans="1:18" ht="15.75">
      <c r="A298" s="4">
        <v>2011</v>
      </c>
      <c r="B298" s="10">
        <v>145.91999999999999</v>
      </c>
      <c r="C298" s="10">
        <v>147.63</v>
      </c>
      <c r="D298" s="10">
        <v>154.37</v>
      </c>
      <c r="E298" s="10">
        <v>150.26</v>
      </c>
      <c r="F298" s="10">
        <v>143.63</v>
      </c>
      <c r="G298" s="10">
        <v>135</v>
      </c>
      <c r="H298" s="10">
        <v>122.5</v>
      </c>
      <c r="I298" s="10">
        <v>143</v>
      </c>
      <c r="J298" s="10">
        <v>141.4</v>
      </c>
      <c r="K298" s="10">
        <v>150.25</v>
      </c>
      <c r="L298" s="12">
        <v>156.05000000000001</v>
      </c>
      <c r="M298" s="12">
        <v>155.94</v>
      </c>
      <c r="N298" s="24">
        <f t="shared" si="31"/>
        <v>145.49583333333334</v>
      </c>
    </row>
    <row r="299" spans="1:18" ht="15.75">
      <c r="A299" s="4">
        <v>2012</v>
      </c>
      <c r="B299" s="10">
        <v>172.87</v>
      </c>
      <c r="C299" s="10">
        <v>186.53</v>
      </c>
      <c r="D299" s="10">
        <v>176.85</v>
      </c>
      <c r="E299" s="10">
        <v>166.62</v>
      </c>
      <c r="F299" s="10">
        <v>169.08</v>
      </c>
      <c r="G299" s="10">
        <v>148</v>
      </c>
      <c r="H299" s="10">
        <v>132</v>
      </c>
      <c r="I299" s="10">
        <v>157.4</v>
      </c>
      <c r="J299" s="10">
        <v>160.22</v>
      </c>
      <c r="K299" s="10">
        <v>152.65</v>
      </c>
      <c r="L299" s="12">
        <v>147.94999999999999</v>
      </c>
      <c r="M299" s="12">
        <v>154.16</v>
      </c>
      <c r="N299" s="24">
        <f t="shared" si="31"/>
        <v>160.36083333333337</v>
      </c>
      <c r="O299" s="12"/>
      <c r="P299" s="12"/>
      <c r="Q299" s="12"/>
      <c r="R299" s="12"/>
    </row>
    <row r="300" spans="1:18" ht="15.75">
      <c r="A300" s="4">
        <v>2013</v>
      </c>
      <c r="B300" s="12">
        <v>161.1</v>
      </c>
      <c r="C300" s="12">
        <v>159.11000000000001</v>
      </c>
      <c r="D300" s="12">
        <v>149.22</v>
      </c>
      <c r="E300" s="12">
        <v>150.84</v>
      </c>
      <c r="F300" s="12">
        <v>149.9</v>
      </c>
      <c r="G300" s="10">
        <v>167.38</v>
      </c>
      <c r="H300" s="10">
        <v>155</v>
      </c>
      <c r="I300" s="10">
        <v>168</v>
      </c>
      <c r="J300" s="10">
        <v>167.49</v>
      </c>
      <c r="K300" s="10">
        <v>179.93</v>
      </c>
      <c r="L300" s="12">
        <v>177.59</v>
      </c>
      <c r="M300" s="12">
        <v>184.16</v>
      </c>
      <c r="N300" s="24">
        <f t="shared" si="31"/>
        <v>164.14333333333335</v>
      </c>
      <c r="O300" s="12"/>
      <c r="P300" s="12"/>
      <c r="Q300" s="12"/>
      <c r="R300" s="12"/>
    </row>
    <row r="301" spans="1:18" ht="15.75">
      <c r="A301" s="4">
        <v>2014</v>
      </c>
      <c r="B301" s="12">
        <v>198.97</v>
      </c>
      <c r="C301" s="12">
        <v>205.43</v>
      </c>
      <c r="D301" s="12">
        <v>213.82</v>
      </c>
      <c r="E301" s="11" t="s">
        <v>12</v>
      </c>
      <c r="F301" s="12">
        <v>217.82</v>
      </c>
      <c r="G301" s="11" t="s">
        <v>12</v>
      </c>
      <c r="H301" s="11" t="s">
        <v>12</v>
      </c>
      <c r="I301" s="10">
        <v>267.81</v>
      </c>
      <c r="J301" s="10">
        <v>270.95999999999998</v>
      </c>
      <c r="K301" s="10">
        <v>291.76</v>
      </c>
      <c r="L301" s="12">
        <v>288.27999999999997</v>
      </c>
      <c r="M301" s="12">
        <v>285.47000000000003</v>
      </c>
      <c r="N301" s="24">
        <f t="shared" si="31"/>
        <v>248.92444444444442</v>
      </c>
      <c r="O301" s="12"/>
      <c r="P301" s="12"/>
      <c r="Q301" s="12"/>
      <c r="R301" s="12"/>
    </row>
    <row r="302" spans="1:18" ht="15.75">
      <c r="A302" s="4">
        <v>2015</v>
      </c>
      <c r="B302" s="12"/>
      <c r="C302" s="12"/>
      <c r="D302" s="12"/>
      <c r="E302" s="12"/>
      <c r="F302" s="12"/>
      <c r="G302" s="10"/>
      <c r="H302" s="10"/>
      <c r="I302" s="10"/>
      <c r="J302" s="10"/>
      <c r="K302" s="10"/>
      <c r="L302" s="12"/>
      <c r="M302" s="12"/>
      <c r="N302" s="12"/>
      <c r="O302" s="12"/>
      <c r="P302" s="12"/>
      <c r="Q302" s="12"/>
      <c r="R302" s="12"/>
    </row>
    <row r="303" spans="1:18" ht="15.75">
      <c r="A303" s="8"/>
      <c r="B303" s="12"/>
      <c r="C303" s="12"/>
      <c r="D303" s="12"/>
      <c r="E303" s="12"/>
      <c r="F303" s="12"/>
      <c r="G303" s="10"/>
      <c r="H303" s="10"/>
      <c r="I303" s="10"/>
      <c r="J303" s="10"/>
      <c r="K303" s="10"/>
      <c r="L303" s="12"/>
      <c r="M303" s="12"/>
      <c r="N303" s="12"/>
      <c r="O303" s="12"/>
      <c r="P303" s="12"/>
      <c r="Q303" s="12"/>
      <c r="R303" s="12"/>
    </row>
    <row r="304" spans="1:18" ht="15.75">
      <c r="B304" s="82" t="s">
        <v>0</v>
      </c>
      <c r="C304" s="82" t="s">
        <v>1</v>
      </c>
      <c r="D304" s="82" t="s">
        <v>2</v>
      </c>
      <c r="E304" s="82" t="s">
        <v>3</v>
      </c>
      <c r="F304" s="82" t="s">
        <v>4</v>
      </c>
      <c r="G304" s="82" t="s">
        <v>5</v>
      </c>
      <c r="H304" s="82" t="s">
        <v>6</v>
      </c>
      <c r="I304" s="82" t="s">
        <v>7</v>
      </c>
      <c r="J304" s="82" t="s">
        <v>8</v>
      </c>
      <c r="K304" s="82" t="s">
        <v>9</v>
      </c>
      <c r="L304" s="82" t="s">
        <v>10</v>
      </c>
      <c r="M304" s="82" t="s">
        <v>11</v>
      </c>
      <c r="N304" s="2"/>
      <c r="O304" s="22"/>
    </row>
    <row r="305" spans="1:15" ht="15.75">
      <c r="A305" s="45" t="s">
        <v>96</v>
      </c>
      <c r="B305" s="1">
        <f>AVERAGE(B270:B301)</f>
        <v>100.46534114583332</v>
      </c>
      <c r="C305" s="1">
        <f t="shared" ref="C305:M305" si="32">AVERAGE(C270:C301)</f>
        <v>102.3441796875</v>
      </c>
      <c r="D305" s="1">
        <f t="shared" si="32"/>
        <v>103.06358854166668</v>
      </c>
      <c r="E305" s="1">
        <f t="shared" si="32"/>
        <v>98.224994623655959</v>
      </c>
      <c r="F305" s="1">
        <f t="shared" si="32"/>
        <v>100.92149739583334</v>
      </c>
      <c r="G305" s="1">
        <f t="shared" si="32"/>
        <v>97.997391975308645</v>
      </c>
      <c r="H305" s="1">
        <f t="shared" si="32"/>
        <v>98.584722222222211</v>
      </c>
      <c r="I305" s="1">
        <f t="shared" si="32"/>
        <v>104.98802976190476</v>
      </c>
      <c r="J305" s="1">
        <f t="shared" si="32"/>
        <v>102.78243817204302</v>
      </c>
      <c r="K305" s="1">
        <f t="shared" si="32"/>
        <v>100.67201666666665</v>
      </c>
      <c r="L305" s="1">
        <f t="shared" si="32"/>
        <v>100.712328125</v>
      </c>
      <c r="M305" s="1">
        <f t="shared" si="32"/>
        <v>102.70052083333334</v>
      </c>
      <c r="N305" s="2"/>
      <c r="O305" s="22"/>
    </row>
    <row r="306" spans="1:15" ht="15.75">
      <c r="A306" s="45" t="s">
        <v>97</v>
      </c>
      <c r="B306" s="1">
        <f>STDEV(B270:B301)</f>
        <v>34.037610888126231</v>
      </c>
      <c r="C306" s="1">
        <f t="shared" ref="C306:M306" si="33">STDEV(C270:C301)</f>
        <v>34.886114516370675</v>
      </c>
      <c r="D306" s="1">
        <f t="shared" si="33"/>
        <v>34.64079866597789</v>
      </c>
      <c r="E306" s="1">
        <f t="shared" si="33"/>
        <v>27.740039724137372</v>
      </c>
      <c r="F306" s="1">
        <f t="shared" si="33"/>
        <v>34.933653981643189</v>
      </c>
      <c r="G306" s="1">
        <f t="shared" si="33"/>
        <v>27.466622016450398</v>
      </c>
      <c r="H306" s="1">
        <f t="shared" si="33"/>
        <v>25.92484922369357</v>
      </c>
      <c r="I306" s="1">
        <f t="shared" si="33"/>
        <v>43.483336048153596</v>
      </c>
      <c r="J306" s="1">
        <f t="shared" si="33"/>
        <v>42.385034026759037</v>
      </c>
      <c r="K306" s="1">
        <f t="shared" si="33"/>
        <v>46.204857186219591</v>
      </c>
      <c r="L306" s="1">
        <f t="shared" si="33"/>
        <v>45.212847816646985</v>
      </c>
      <c r="M306" s="1">
        <f t="shared" si="33"/>
        <v>45.27230792260692</v>
      </c>
      <c r="N306" s="2"/>
      <c r="O306" s="22"/>
    </row>
    <row r="307" spans="1:15" ht="15.75">
      <c r="A307" s="46" t="s">
        <v>98</v>
      </c>
      <c r="B307" s="47">
        <f>AVERAGE(B292:B301)</f>
        <v>138.14987500000001</v>
      </c>
      <c r="C307" s="47">
        <f t="shared" ref="C307:L307" si="34">AVERAGE(C292:C301)</f>
        <v>140.90412499999999</v>
      </c>
      <c r="D307" s="47">
        <f t="shared" si="34"/>
        <v>141.61144999999999</v>
      </c>
      <c r="E307" s="47">
        <f t="shared" si="34"/>
        <v>131.86592592592592</v>
      </c>
      <c r="F307" s="47">
        <f t="shared" si="34"/>
        <v>140.25624999999999</v>
      </c>
      <c r="G307" s="47">
        <f t="shared" si="34"/>
        <v>129.41125</v>
      </c>
      <c r="H307" s="47">
        <f t="shared" si="34"/>
        <v>123.55833333333334</v>
      </c>
      <c r="I307" s="47">
        <f t="shared" si="34"/>
        <v>144.04366666666664</v>
      </c>
      <c r="J307" s="47">
        <f t="shared" si="34"/>
        <v>144.86889166666668</v>
      </c>
      <c r="K307" s="47">
        <f t="shared" si="34"/>
        <v>145.44499999999999</v>
      </c>
      <c r="L307" s="47">
        <f t="shared" si="34"/>
        <v>144.65529999999998</v>
      </c>
      <c r="M307" s="47">
        <f>AVERAGE(M292:M301)</f>
        <v>146.113</v>
      </c>
      <c r="N307" s="2"/>
      <c r="O307" s="22"/>
    </row>
    <row r="308" spans="1:15" ht="15.75">
      <c r="A308" s="46" t="s">
        <v>99</v>
      </c>
      <c r="B308" s="47">
        <f>STDEV(B292:B301)</f>
        <v>32.425399972100543</v>
      </c>
      <c r="C308" s="47">
        <f t="shared" ref="C308:L308" si="35">STDEV(C292:C301)</f>
        <v>34.568857964786524</v>
      </c>
      <c r="D308" s="47">
        <f t="shared" si="35"/>
        <v>33.613218479945616</v>
      </c>
      <c r="E308" s="47">
        <f t="shared" si="35"/>
        <v>20.862669047832508</v>
      </c>
      <c r="F308" s="47">
        <f t="shared" si="35"/>
        <v>33.448090404926155</v>
      </c>
      <c r="G308" s="47">
        <f t="shared" si="35"/>
        <v>20.575225350267363</v>
      </c>
      <c r="H308" s="47">
        <f t="shared" si="35"/>
        <v>17.988341131595956</v>
      </c>
      <c r="I308" s="47">
        <f t="shared" si="35"/>
        <v>48.383490665849564</v>
      </c>
      <c r="J308" s="47">
        <f t="shared" si="35"/>
        <v>49.28521651482987</v>
      </c>
      <c r="K308" s="47">
        <f t="shared" si="35"/>
        <v>57.733844352169662</v>
      </c>
      <c r="L308" s="47">
        <f t="shared" si="35"/>
        <v>56.933406682329796</v>
      </c>
      <c r="M308" s="47">
        <f>STDEV(M292:M301)</f>
        <v>57.078529990122632</v>
      </c>
      <c r="N308" s="2"/>
      <c r="O308" s="22"/>
    </row>
    <row r="309" spans="1:15" ht="15.75">
      <c r="A309" s="48" t="s">
        <v>100</v>
      </c>
      <c r="B309" s="49">
        <f>AVERAGE(B296:B301)</f>
        <v>148.20666666666668</v>
      </c>
      <c r="C309" s="49">
        <f t="shared" ref="C309:L309" si="36">AVERAGE(C296:C301)</f>
        <v>152.28666666666666</v>
      </c>
      <c r="D309" s="49">
        <f t="shared" si="36"/>
        <v>152.75</v>
      </c>
      <c r="E309" s="49">
        <f t="shared" si="36"/>
        <v>140.07</v>
      </c>
      <c r="F309" s="49">
        <f t="shared" si="36"/>
        <v>152.05666666666664</v>
      </c>
      <c r="G309" s="49">
        <f t="shared" si="36"/>
        <v>135.73600000000002</v>
      </c>
      <c r="H309" s="49">
        <f t="shared" si="36"/>
        <v>126.62</v>
      </c>
      <c r="I309" s="49">
        <f t="shared" si="36"/>
        <v>160.785</v>
      </c>
      <c r="J309" s="49">
        <f t="shared" si="36"/>
        <v>160.49333333333334</v>
      </c>
      <c r="K309" s="49">
        <f t="shared" si="36"/>
        <v>165.61333333333334</v>
      </c>
      <c r="L309" s="49">
        <f t="shared" si="36"/>
        <v>165.64166666666668</v>
      </c>
      <c r="M309" s="49">
        <f>AVERAGE(M296:M301)</f>
        <v>168.77166666666668</v>
      </c>
      <c r="N309" s="2"/>
      <c r="O309" s="22"/>
    </row>
    <row r="310" spans="1:15" ht="15.75">
      <c r="A310" s="48" t="s">
        <v>101</v>
      </c>
      <c r="B310" s="49">
        <f>STDEV(B296:B301)</f>
        <v>37.701278316081911</v>
      </c>
      <c r="C310" s="49">
        <f t="shared" ref="C310:L310" si="37">STDEV(C296:C301)</f>
        <v>40.396044690868713</v>
      </c>
      <c r="D310" s="49">
        <f t="shared" si="37"/>
        <v>39.86058002588517</v>
      </c>
      <c r="E310" s="49">
        <f t="shared" si="37"/>
        <v>23.780370055993611</v>
      </c>
      <c r="F310" s="49">
        <f t="shared" si="37"/>
        <v>38.612995049162862</v>
      </c>
      <c r="G310" s="49">
        <f t="shared" si="37"/>
        <v>23.798433351798483</v>
      </c>
      <c r="H310" s="49">
        <f t="shared" si="37"/>
        <v>18.280371987462363</v>
      </c>
      <c r="I310" s="49">
        <f t="shared" si="37"/>
        <v>57.619977004507732</v>
      </c>
      <c r="J310" s="49">
        <f t="shared" si="37"/>
        <v>59.490241776838189</v>
      </c>
      <c r="K310" s="49">
        <f t="shared" si="37"/>
        <v>67.978406767639527</v>
      </c>
      <c r="L310" s="49">
        <f t="shared" si="37"/>
        <v>65.876704962123497</v>
      </c>
      <c r="M310" s="49">
        <f>STDEV(M296:M301)</f>
        <v>63.427538314730967</v>
      </c>
      <c r="N310" s="2"/>
      <c r="O310" s="22"/>
    </row>
    <row r="311" spans="1:15" ht="15.75">
      <c r="A311" s="1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2"/>
    </row>
    <row r="312" spans="1:15" ht="15.75">
      <c r="A312" s="1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2"/>
    </row>
    <row r="313" spans="1:15" ht="15.75">
      <c r="A313" s="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2"/>
    </row>
    <row r="314" spans="1:15" ht="15.7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2"/>
    </row>
    <row r="315" spans="1:15" ht="18.75">
      <c r="A315" s="2" t="s">
        <v>23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</row>
    <row r="316" spans="1:15" ht="16.5" thickBot="1">
      <c r="A316" s="5"/>
      <c r="B316" s="6" t="s">
        <v>0</v>
      </c>
      <c r="C316" s="6" t="s">
        <v>1</v>
      </c>
      <c r="D316" s="6" t="s">
        <v>2</v>
      </c>
      <c r="E316" s="6" t="s">
        <v>3</v>
      </c>
      <c r="F316" s="6" t="s">
        <v>4</v>
      </c>
      <c r="G316" s="6" t="s">
        <v>5</v>
      </c>
      <c r="H316" s="6" t="s">
        <v>6</v>
      </c>
      <c r="I316" s="6" t="s">
        <v>7</v>
      </c>
      <c r="J316" s="6" t="s">
        <v>8</v>
      </c>
      <c r="K316" s="6" t="s">
        <v>9</v>
      </c>
      <c r="L316" s="6" t="s">
        <v>10</v>
      </c>
      <c r="M316" s="6" t="s">
        <v>11</v>
      </c>
      <c r="N316" s="15" t="s">
        <v>13</v>
      </c>
    </row>
    <row r="317" spans="1:15" ht="16.5" thickTop="1">
      <c r="A317" s="7">
        <v>1983</v>
      </c>
      <c r="B317" s="10">
        <v>60.78</v>
      </c>
      <c r="C317" s="10">
        <v>63.88</v>
      </c>
      <c r="D317" s="10">
        <v>66.22</v>
      </c>
      <c r="E317" s="10">
        <v>64.81</v>
      </c>
      <c r="F317" s="10">
        <v>63.56</v>
      </c>
      <c r="G317" s="10">
        <v>62.32</v>
      </c>
      <c r="H317" s="10">
        <v>58.06</v>
      </c>
      <c r="I317" s="10">
        <v>54.3</v>
      </c>
      <c r="J317" s="10">
        <v>52.46</v>
      </c>
      <c r="K317" s="10">
        <v>52.08</v>
      </c>
      <c r="L317" s="10">
        <v>54.21</v>
      </c>
      <c r="M317" s="10">
        <v>58.77</v>
      </c>
      <c r="N317" s="23">
        <f t="shared" ref="N317:N348" si="38">AVERAGE(B317:M317)</f>
        <v>59.287500000000001</v>
      </c>
    </row>
    <row r="318" spans="1:15" ht="15.75">
      <c r="A318" s="4">
        <v>1984</v>
      </c>
      <c r="B318" s="10">
        <v>59.75</v>
      </c>
      <c r="C318" s="10">
        <v>61.56</v>
      </c>
      <c r="D318" s="10">
        <v>61.28</v>
      </c>
      <c r="E318" s="10">
        <v>59.81</v>
      </c>
      <c r="F318" s="10">
        <v>59.3</v>
      </c>
      <c r="G318" s="10">
        <v>59.75</v>
      </c>
      <c r="H318" s="10">
        <v>59.62</v>
      </c>
      <c r="I318" s="10">
        <v>61.15</v>
      </c>
      <c r="J318" s="10">
        <v>58.04</v>
      </c>
      <c r="K318" s="10">
        <v>56.66</v>
      </c>
      <c r="L318" s="10">
        <v>56.96</v>
      </c>
      <c r="M318" s="10">
        <v>59.97</v>
      </c>
      <c r="N318" s="24">
        <f t="shared" si="38"/>
        <v>59.487500000000004</v>
      </c>
    </row>
    <row r="319" spans="1:15" ht="15.75">
      <c r="A319" s="4">
        <v>1985</v>
      </c>
      <c r="B319" s="10">
        <v>62.23</v>
      </c>
      <c r="C319" s="10">
        <v>63.16</v>
      </c>
      <c r="D319" s="10">
        <v>62.74</v>
      </c>
      <c r="E319" s="10">
        <v>63.44</v>
      </c>
      <c r="F319" s="10">
        <v>62.8</v>
      </c>
      <c r="G319" s="10">
        <v>60.81</v>
      </c>
      <c r="H319" s="10">
        <v>56.65</v>
      </c>
      <c r="I319" s="10">
        <v>57.44</v>
      </c>
      <c r="J319" s="10">
        <v>54.75</v>
      </c>
      <c r="K319" s="10">
        <v>56.16</v>
      </c>
      <c r="L319" s="10">
        <v>56.32</v>
      </c>
      <c r="M319" s="10">
        <v>55.2</v>
      </c>
      <c r="N319" s="24">
        <f t="shared" si="38"/>
        <v>59.308333333333337</v>
      </c>
    </row>
    <row r="320" spans="1:15" ht="15.75">
      <c r="A320" s="4">
        <v>1986</v>
      </c>
      <c r="B320" s="10">
        <v>56.35</v>
      </c>
      <c r="C320" s="10">
        <v>58.05</v>
      </c>
      <c r="D320" s="10">
        <v>58.24</v>
      </c>
      <c r="E320" s="10">
        <v>55.45</v>
      </c>
      <c r="F320" s="10">
        <v>57.94</v>
      </c>
      <c r="G320" s="10">
        <v>58.28</v>
      </c>
      <c r="H320" s="10">
        <v>55.76</v>
      </c>
      <c r="I320" s="10">
        <v>58.53</v>
      </c>
      <c r="J320" s="10">
        <v>59.1</v>
      </c>
      <c r="K320" s="10">
        <v>58.24</v>
      </c>
      <c r="L320" s="10">
        <v>59.06</v>
      </c>
      <c r="M320" s="10">
        <v>60.92</v>
      </c>
      <c r="N320" s="24">
        <f t="shared" si="38"/>
        <v>57.993333333333332</v>
      </c>
    </row>
    <row r="321" spans="1:16" ht="15.75">
      <c r="A321" s="4">
        <v>1987</v>
      </c>
      <c r="B321" s="10">
        <v>63.96</v>
      </c>
      <c r="C321" s="10">
        <v>67.36</v>
      </c>
      <c r="D321" s="10">
        <v>68.61</v>
      </c>
      <c r="E321" s="10">
        <v>69.38</v>
      </c>
      <c r="F321" s="10">
        <v>69.67</v>
      </c>
      <c r="G321" s="10">
        <v>70.989999999999995</v>
      </c>
      <c r="H321" s="10">
        <v>70.8</v>
      </c>
      <c r="I321" s="10">
        <v>73.22</v>
      </c>
      <c r="J321" s="10">
        <v>76.290000000000006</v>
      </c>
      <c r="K321" s="10">
        <v>70.790000000000006</v>
      </c>
      <c r="L321" s="10">
        <v>78.42</v>
      </c>
      <c r="M321" s="10">
        <v>78.48</v>
      </c>
      <c r="N321" s="24">
        <f t="shared" si="38"/>
        <v>71.497499999999988</v>
      </c>
    </row>
    <row r="322" spans="1:16" ht="15.75">
      <c r="A322" s="4">
        <v>1988</v>
      </c>
      <c r="B322" s="10">
        <v>82.43</v>
      </c>
      <c r="C322" s="10">
        <v>83.67</v>
      </c>
      <c r="D322" s="10">
        <v>83.51</v>
      </c>
      <c r="E322" s="10">
        <v>82.06</v>
      </c>
      <c r="F322" s="10">
        <v>81.489999999999995</v>
      </c>
      <c r="G322" s="10">
        <v>80.75</v>
      </c>
      <c r="H322" s="10">
        <v>72.36</v>
      </c>
      <c r="I322" s="10">
        <v>79.040000000000006</v>
      </c>
      <c r="J322" s="10">
        <v>80.739999999999995</v>
      </c>
      <c r="K322" s="10">
        <v>84.05</v>
      </c>
      <c r="L322" s="10">
        <v>81.89</v>
      </c>
      <c r="M322" s="10">
        <v>81.16</v>
      </c>
      <c r="N322" s="24">
        <f t="shared" si="38"/>
        <v>81.095833333333317</v>
      </c>
    </row>
    <row r="323" spans="1:16" ht="15.75">
      <c r="A323" s="4">
        <v>1989</v>
      </c>
      <c r="B323" s="10">
        <v>84.17</v>
      </c>
      <c r="C323" s="10">
        <v>82.51</v>
      </c>
      <c r="D323" s="10">
        <v>82.01</v>
      </c>
      <c r="E323" s="10">
        <v>79.66</v>
      </c>
      <c r="F323" s="10">
        <v>79.33</v>
      </c>
      <c r="G323" s="10">
        <v>84.11</v>
      </c>
      <c r="H323" s="10">
        <v>86.52</v>
      </c>
      <c r="I323" s="10">
        <v>83.19</v>
      </c>
      <c r="J323" s="10">
        <v>79.88</v>
      </c>
      <c r="K323" s="10">
        <v>81.28</v>
      </c>
      <c r="L323" s="10">
        <v>82.94</v>
      </c>
      <c r="M323" s="10">
        <v>82.41</v>
      </c>
      <c r="N323" s="24">
        <f t="shared" si="38"/>
        <v>82.334166666666661</v>
      </c>
    </row>
    <row r="324" spans="1:16" ht="15.75">
      <c r="A324" s="4">
        <v>1990</v>
      </c>
      <c r="B324" s="10">
        <v>84.1</v>
      </c>
      <c r="C324" s="10">
        <v>84.29</v>
      </c>
      <c r="D324" s="10">
        <v>85.1</v>
      </c>
      <c r="E324" s="10">
        <v>87.94</v>
      </c>
      <c r="F324" s="10">
        <v>88.04</v>
      </c>
      <c r="G324" s="10">
        <v>89.97</v>
      </c>
      <c r="H324" s="10">
        <v>90.53</v>
      </c>
      <c r="I324" s="10">
        <v>87.1</v>
      </c>
      <c r="J324" s="10">
        <v>85.63</v>
      </c>
      <c r="K324" s="10">
        <v>87.82</v>
      </c>
      <c r="L324" s="10">
        <v>90.5</v>
      </c>
      <c r="M324" s="10">
        <v>91.24</v>
      </c>
      <c r="N324" s="24">
        <f t="shared" si="38"/>
        <v>87.688333333333333</v>
      </c>
    </row>
    <row r="325" spans="1:16" ht="15.75">
      <c r="A325" s="4">
        <v>1991</v>
      </c>
      <c r="B325" s="10">
        <v>92.29</v>
      </c>
      <c r="C325" s="10">
        <v>96.48</v>
      </c>
      <c r="D325" s="10">
        <v>99.82</v>
      </c>
      <c r="E325" s="10">
        <v>99.13</v>
      </c>
      <c r="F325" s="10">
        <v>99.88</v>
      </c>
      <c r="G325" s="10">
        <v>97.69</v>
      </c>
      <c r="H325" s="10">
        <v>89.81</v>
      </c>
      <c r="I325" s="10">
        <v>83.02</v>
      </c>
      <c r="J325" s="10">
        <v>87.85</v>
      </c>
      <c r="K325" s="10">
        <v>87.7</v>
      </c>
      <c r="L325" s="10">
        <v>86.24</v>
      </c>
      <c r="M325" s="10">
        <v>82.52</v>
      </c>
      <c r="N325" s="24">
        <f t="shared" si="38"/>
        <v>91.869166666666672</v>
      </c>
    </row>
    <row r="326" spans="1:16" ht="15.75">
      <c r="A326" s="4">
        <v>1992</v>
      </c>
      <c r="B326" s="10">
        <v>84.45</v>
      </c>
      <c r="C326" s="10">
        <v>87.13</v>
      </c>
      <c r="D326" s="10">
        <v>86.28</v>
      </c>
      <c r="E326" s="10">
        <v>84.99</v>
      </c>
      <c r="F326" s="10">
        <v>80.92</v>
      </c>
      <c r="G326" s="10">
        <v>81.92</v>
      </c>
      <c r="H326" s="11" t="s">
        <v>12</v>
      </c>
      <c r="I326" s="10">
        <v>83.85</v>
      </c>
      <c r="J326" s="10">
        <v>84.22</v>
      </c>
      <c r="K326" s="10">
        <v>83.51</v>
      </c>
      <c r="L326" s="10">
        <v>83.44</v>
      </c>
      <c r="M326" s="10">
        <v>86.75</v>
      </c>
      <c r="N326" s="24">
        <f t="shared" si="38"/>
        <v>84.314545454545453</v>
      </c>
    </row>
    <row r="327" spans="1:16" ht="15.75">
      <c r="A327" s="4">
        <v>1993</v>
      </c>
      <c r="B327" s="10">
        <v>89.7</v>
      </c>
      <c r="C327" s="10">
        <v>89.5</v>
      </c>
      <c r="D327" s="10">
        <v>93.76</v>
      </c>
      <c r="E327" s="10">
        <v>90.4</v>
      </c>
      <c r="F327" s="10">
        <v>94.25</v>
      </c>
      <c r="G327" s="10">
        <v>92.83</v>
      </c>
      <c r="H327" s="10">
        <v>90.25</v>
      </c>
      <c r="I327" s="10">
        <v>83.27</v>
      </c>
      <c r="J327" s="10">
        <v>87.13</v>
      </c>
      <c r="K327" s="10">
        <v>87.59</v>
      </c>
      <c r="L327" s="10">
        <v>86.4</v>
      </c>
      <c r="M327" s="10">
        <v>85.32</v>
      </c>
      <c r="N327" s="24">
        <f t="shared" si="38"/>
        <v>89.2</v>
      </c>
    </row>
    <row r="328" spans="1:16" ht="15.75">
      <c r="A328" s="4">
        <v>1994</v>
      </c>
      <c r="B328" s="10">
        <v>87</v>
      </c>
      <c r="C328" s="10">
        <v>86.2</v>
      </c>
      <c r="D328" s="10">
        <v>89.74</v>
      </c>
      <c r="E328" s="10">
        <v>88.6</v>
      </c>
      <c r="F328" s="10">
        <v>83.33</v>
      </c>
      <c r="G328" s="10">
        <v>79.3</v>
      </c>
      <c r="H328" s="10">
        <v>77.59</v>
      </c>
      <c r="I328" s="10">
        <v>74.88</v>
      </c>
      <c r="J328" s="10">
        <v>73.319999999999993</v>
      </c>
      <c r="K328" s="10">
        <v>71.05</v>
      </c>
      <c r="L328" s="10">
        <v>72.19</v>
      </c>
      <c r="M328" s="10">
        <v>72.67</v>
      </c>
      <c r="N328" s="24">
        <f t="shared" si="38"/>
        <v>79.655833333333334</v>
      </c>
    </row>
    <row r="329" spans="1:16" ht="15.75">
      <c r="A329" s="4">
        <v>1995</v>
      </c>
      <c r="B329" s="10">
        <v>74.819999999999993</v>
      </c>
      <c r="C329" s="10">
        <v>75.53</v>
      </c>
      <c r="D329" s="10">
        <v>72.099999999999994</v>
      </c>
      <c r="E329" s="10">
        <v>71.38</v>
      </c>
      <c r="F329" s="10">
        <v>69.7</v>
      </c>
      <c r="G329" s="10">
        <v>70.38</v>
      </c>
      <c r="H329" s="10">
        <v>62.45</v>
      </c>
      <c r="I329" s="10">
        <v>62.04</v>
      </c>
      <c r="J329" s="10">
        <v>61.31</v>
      </c>
      <c r="K329" s="10">
        <v>58.92</v>
      </c>
      <c r="L329" s="10">
        <v>57.69</v>
      </c>
      <c r="M329" s="10">
        <v>58.27</v>
      </c>
      <c r="N329" s="24">
        <f t="shared" si="38"/>
        <v>66.215833333333322</v>
      </c>
    </row>
    <row r="330" spans="1:16" ht="15.75">
      <c r="A330" s="4">
        <v>1996</v>
      </c>
      <c r="B330" s="10">
        <v>55.99</v>
      </c>
      <c r="C330" s="10">
        <v>56.17</v>
      </c>
      <c r="D330" s="10">
        <v>57.85</v>
      </c>
      <c r="E330" s="10">
        <v>56.45</v>
      </c>
      <c r="F330" s="10">
        <v>54.99</v>
      </c>
      <c r="G330" s="10">
        <v>55.42</v>
      </c>
      <c r="H330" s="10">
        <v>55.2</v>
      </c>
      <c r="I330" s="10">
        <v>55.25</v>
      </c>
      <c r="J330" s="10">
        <v>55.76</v>
      </c>
      <c r="K330" s="10">
        <v>56.9</v>
      </c>
      <c r="L330" s="10">
        <v>57.77</v>
      </c>
      <c r="M330" s="10">
        <v>58.23</v>
      </c>
      <c r="N330" s="24">
        <f t="shared" si="38"/>
        <v>56.331666666666671</v>
      </c>
    </row>
    <row r="331" spans="1:16" ht="15.75">
      <c r="A331" s="4">
        <v>1997</v>
      </c>
      <c r="B331" s="10">
        <v>65.36</v>
      </c>
      <c r="C331" s="10">
        <v>72</v>
      </c>
      <c r="D331" s="10">
        <v>77.33</v>
      </c>
      <c r="E331" s="10">
        <v>78.260000000000005</v>
      </c>
      <c r="F331" s="10">
        <v>83.37</v>
      </c>
      <c r="G331" s="10">
        <v>79.83</v>
      </c>
      <c r="H331" s="10">
        <v>79</v>
      </c>
      <c r="I331" s="10">
        <v>80.900000000000006</v>
      </c>
      <c r="J331" s="10">
        <v>82.14</v>
      </c>
      <c r="K331" s="10">
        <v>80.459999999999994</v>
      </c>
      <c r="L331" s="10">
        <v>78.290000000000006</v>
      </c>
      <c r="M331" s="10">
        <v>79.5</v>
      </c>
      <c r="N331" s="24">
        <f t="shared" si="38"/>
        <v>78.036666666666662</v>
      </c>
    </row>
    <row r="332" spans="1:16" ht="15.75">
      <c r="A332" s="4">
        <v>1998</v>
      </c>
      <c r="B332" s="10">
        <v>82.6</v>
      </c>
      <c r="C332" s="10">
        <v>82.23</v>
      </c>
      <c r="D332" s="10">
        <v>82.97</v>
      </c>
      <c r="E332" s="10">
        <v>86.1</v>
      </c>
      <c r="F332" s="10">
        <v>78.709999999999994</v>
      </c>
      <c r="G332" s="10">
        <v>77.63</v>
      </c>
      <c r="H332" s="10">
        <v>70.5</v>
      </c>
      <c r="I332" s="10">
        <v>65.75</v>
      </c>
      <c r="J332" s="10">
        <v>65.61</v>
      </c>
      <c r="K332" s="10">
        <v>67.95</v>
      </c>
      <c r="L332" s="10">
        <v>69.290000000000006</v>
      </c>
      <c r="M332" s="10">
        <v>70.650000000000006</v>
      </c>
      <c r="N332" s="24">
        <f t="shared" si="38"/>
        <v>74.999166666666667</v>
      </c>
      <c r="O332" s="22"/>
      <c r="P332" s="22"/>
    </row>
    <row r="333" spans="1:16" ht="15.75">
      <c r="A333" s="4">
        <v>1999</v>
      </c>
      <c r="B333" s="10">
        <v>75.28</v>
      </c>
      <c r="C333" s="10">
        <v>79.3</v>
      </c>
      <c r="D333" s="10">
        <v>77.650000000000006</v>
      </c>
      <c r="E333" s="10">
        <v>79.8</v>
      </c>
      <c r="F333" s="10">
        <v>75.22</v>
      </c>
      <c r="G333" s="10">
        <v>80.709999999999994</v>
      </c>
      <c r="H333" s="11" t="s">
        <v>12</v>
      </c>
      <c r="I333" s="10">
        <v>79</v>
      </c>
      <c r="J333" s="10">
        <v>82.892499999999998</v>
      </c>
      <c r="K333" s="10">
        <v>84.19</v>
      </c>
      <c r="L333" s="10">
        <v>85.46</v>
      </c>
      <c r="M333" s="10">
        <v>89.43</v>
      </c>
      <c r="N333" s="24">
        <f t="shared" si="38"/>
        <v>80.812045454545469</v>
      </c>
      <c r="O333" s="22"/>
      <c r="P333" s="22"/>
    </row>
    <row r="334" spans="1:16" ht="15.75">
      <c r="A334" s="4">
        <v>2000</v>
      </c>
      <c r="B334" s="10">
        <v>93.354166666666657</v>
      </c>
      <c r="C334" s="10">
        <v>94.626249999999999</v>
      </c>
      <c r="D334" s="10">
        <v>95.944999999999993</v>
      </c>
      <c r="E334" s="10">
        <v>96.855000000000004</v>
      </c>
      <c r="F334" s="10">
        <v>89.385000000000005</v>
      </c>
      <c r="G334" s="10">
        <v>89.28125</v>
      </c>
      <c r="H334" s="18">
        <v>84.903333333333336</v>
      </c>
      <c r="I334" s="10">
        <v>91.007499999999993</v>
      </c>
      <c r="J334" s="10">
        <v>92.691666666666663</v>
      </c>
      <c r="K334" s="10">
        <v>93.023750000000007</v>
      </c>
      <c r="L334" s="10">
        <v>90.394999999999996</v>
      </c>
      <c r="M334" s="10">
        <v>90.526666666666671</v>
      </c>
      <c r="N334" s="24">
        <f t="shared" si="38"/>
        <v>91.832881944444452</v>
      </c>
      <c r="O334" s="22"/>
      <c r="P334" s="22"/>
    </row>
    <row r="335" spans="1:16" ht="15.75">
      <c r="A335" s="4">
        <v>2001</v>
      </c>
      <c r="B335" s="10">
        <v>93.587000000000003</v>
      </c>
      <c r="C335" s="10">
        <v>97.543750000000003</v>
      </c>
      <c r="D335" s="10">
        <v>95.778750000000002</v>
      </c>
      <c r="E335" s="10">
        <v>97.8</v>
      </c>
      <c r="F335" s="10">
        <v>98.674000000000007</v>
      </c>
      <c r="G335" s="10">
        <v>103.34</v>
      </c>
      <c r="H335" s="18">
        <v>86.57</v>
      </c>
      <c r="I335" s="10">
        <v>95.125</v>
      </c>
      <c r="J335" s="10">
        <v>90.501249999999999</v>
      </c>
      <c r="K335" s="10">
        <v>86.688000000000017</v>
      </c>
      <c r="L335" s="10">
        <v>82.715000000000003</v>
      </c>
      <c r="M335" s="10">
        <v>83.076666666666668</v>
      </c>
      <c r="N335" s="24">
        <f t="shared" si="38"/>
        <v>92.616618055555548</v>
      </c>
      <c r="O335" s="22"/>
      <c r="P335" s="22"/>
    </row>
    <row r="336" spans="1:16" ht="15.75">
      <c r="A336" s="4">
        <v>2002</v>
      </c>
      <c r="B336" s="10">
        <v>88.165000000000006</v>
      </c>
      <c r="C336" s="10">
        <v>91.772499999999994</v>
      </c>
      <c r="D336" s="10">
        <v>89.556250000000006</v>
      </c>
      <c r="E336" s="10">
        <v>88.191666666666663</v>
      </c>
      <c r="F336" s="10">
        <v>86.332000000000022</v>
      </c>
      <c r="G336" s="10">
        <v>86.622500000000002</v>
      </c>
      <c r="H336" s="18">
        <v>78.166666666666671</v>
      </c>
      <c r="I336" s="10">
        <v>78.150000000000006</v>
      </c>
      <c r="J336" s="10">
        <v>77.528333333333336</v>
      </c>
      <c r="K336" s="10">
        <v>76.169000000000011</v>
      </c>
      <c r="L336" s="10">
        <v>80.163749999999993</v>
      </c>
      <c r="M336" s="10">
        <v>84.438333333333333</v>
      </c>
      <c r="N336" s="24">
        <f t="shared" si="38"/>
        <v>83.771333333333317</v>
      </c>
      <c r="O336" s="22"/>
    </row>
    <row r="337" spans="1:18" ht="15.75">
      <c r="A337" s="4">
        <v>2003</v>
      </c>
      <c r="B337" s="10">
        <v>84.743000000000009</v>
      </c>
      <c r="C337" s="10">
        <v>85.151250000000005</v>
      </c>
      <c r="D337" s="10">
        <v>88.871250000000003</v>
      </c>
      <c r="E337" s="10">
        <v>90.29</v>
      </c>
      <c r="F337" s="10">
        <v>94.251249999999999</v>
      </c>
      <c r="G337" s="10">
        <v>93.5</v>
      </c>
      <c r="H337" s="18">
        <v>95.05</v>
      </c>
      <c r="I337" s="10">
        <v>91.816666666666663</v>
      </c>
      <c r="J337" s="10">
        <v>97.768749999999997</v>
      </c>
      <c r="K337" s="10">
        <v>101.614</v>
      </c>
      <c r="L337" s="10">
        <v>99.151250000000005</v>
      </c>
      <c r="M337" s="10">
        <v>101.08333333333333</v>
      </c>
      <c r="N337" s="24">
        <f t="shared" si="38"/>
        <v>93.607562499999986</v>
      </c>
      <c r="O337" s="22"/>
    </row>
    <row r="338" spans="1:18" ht="15.75">
      <c r="A338" s="4">
        <v>2004</v>
      </c>
      <c r="B338" s="10">
        <v>104.1275</v>
      </c>
      <c r="C338" s="10">
        <v>101.06375</v>
      </c>
      <c r="D338" s="10">
        <v>106.399</v>
      </c>
      <c r="E338" s="10">
        <v>106.36499999999999</v>
      </c>
      <c r="F338" s="10">
        <v>111.02875</v>
      </c>
      <c r="G338" s="10">
        <v>119.37166666666667</v>
      </c>
      <c r="H338" s="18">
        <v>118.33333333333333</v>
      </c>
      <c r="I338" s="10">
        <v>122.41666666666667</v>
      </c>
      <c r="J338" s="10">
        <v>115.855</v>
      </c>
      <c r="K338" s="10">
        <v>111.11499999999999</v>
      </c>
      <c r="L338" s="10">
        <v>107.22125</v>
      </c>
      <c r="M338" s="10">
        <v>109.08833333333332</v>
      </c>
      <c r="N338" s="24">
        <f t="shared" si="38"/>
        <v>111.03210416666667</v>
      </c>
      <c r="O338" s="22"/>
    </row>
    <row r="339" spans="1:18" ht="15.75">
      <c r="A339" s="4">
        <v>2005</v>
      </c>
      <c r="B339" s="10">
        <v>114.99124999999999</v>
      </c>
      <c r="C339" s="10">
        <v>117.86750000000001</v>
      </c>
      <c r="D339" s="10">
        <v>123.79900000000001</v>
      </c>
      <c r="E339" s="10">
        <v>130.41125</v>
      </c>
      <c r="F339" s="10">
        <v>133.43875</v>
      </c>
      <c r="G339" s="10">
        <v>129.875</v>
      </c>
      <c r="H339" s="18">
        <v>124</v>
      </c>
      <c r="I339" s="10">
        <v>117.5</v>
      </c>
      <c r="J339" s="10">
        <v>116.88</v>
      </c>
      <c r="K339" s="10">
        <v>118.00375</v>
      </c>
      <c r="L339" s="10">
        <v>123.556</v>
      </c>
      <c r="M339" s="10">
        <v>133.9325</v>
      </c>
      <c r="N339" s="24">
        <f t="shared" si="38"/>
        <v>123.68791666666668</v>
      </c>
      <c r="O339" s="22"/>
    </row>
    <row r="340" spans="1:18" ht="15.75">
      <c r="A340" s="4">
        <v>2006</v>
      </c>
      <c r="B340" s="10">
        <v>132.44749999999999</v>
      </c>
      <c r="C340" s="10">
        <v>134.24125000000001</v>
      </c>
      <c r="D340" s="10">
        <v>126.5325</v>
      </c>
      <c r="E340" s="10">
        <v>119.88375000000001</v>
      </c>
      <c r="F340" s="10">
        <v>114.155</v>
      </c>
      <c r="G340" s="10">
        <v>118.9825</v>
      </c>
      <c r="H340" s="11" t="s">
        <v>12</v>
      </c>
      <c r="I340" s="10">
        <v>118</v>
      </c>
      <c r="J340" s="10">
        <v>119.09833333333334</v>
      </c>
      <c r="K340" s="10">
        <v>108.80374999999999</v>
      </c>
      <c r="L340" s="10">
        <v>96.532999999999987</v>
      </c>
      <c r="M340" s="10">
        <v>97.178333333333327</v>
      </c>
      <c r="N340" s="24">
        <f t="shared" si="38"/>
        <v>116.89599242424241</v>
      </c>
      <c r="O340" s="22"/>
    </row>
    <row r="341" spans="1:18" ht="15.75">
      <c r="A341" s="4">
        <v>2007</v>
      </c>
      <c r="B341" s="10">
        <v>99.84</v>
      </c>
      <c r="C341" s="10">
        <v>101.4</v>
      </c>
      <c r="D341" s="10">
        <v>107.33</v>
      </c>
      <c r="E341" s="10">
        <v>111.55</v>
      </c>
      <c r="F341" s="10">
        <v>112.56</v>
      </c>
      <c r="G341" s="10">
        <v>109.73</v>
      </c>
      <c r="H341" s="18">
        <v>112.5</v>
      </c>
      <c r="I341" s="10">
        <v>115.99</v>
      </c>
      <c r="J341" s="10">
        <v>113.75</v>
      </c>
      <c r="K341" s="10">
        <v>105.69</v>
      </c>
      <c r="L341" s="10">
        <v>104.13</v>
      </c>
      <c r="M341" s="10">
        <v>103</v>
      </c>
      <c r="N341" s="24">
        <f t="shared" si="38"/>
        <v>108.12250000000002</v>
      </c>
      <c r="O341" s="22"/>
    </row>
    <row r="342" spans="1:18" ht="15.75">
      <c r="A342" s="4">
        <v>2008</v>
      </c>
      <c r="B342" s="10">
        <v>103.77</v>
      </c>
      <c r="C342" s="10">
        <v>112.71</v>
      </c>
      <c r="D342" s="10">
        <v>110.02</v>
      </c>
      <c r="E342" s="10">
        <v>104.95</v>
      </c>
      <c r="F342" s="10">
        <v>107.58</v>
      </c>
      <c r="G342" s="10">
        <v>110.27</v>
      </c>
      <c r="H342" s="10">
        <v>107</v>
      </c>
      <c r="I342" s="11" t="s">
        <v>12</v>
      </c>
      <c r="J342" s="10">
        <v>99.01</v>
      </c>
      <c r="K342" s="10">
        <v>89.16</v>
      </c>
      <c r="L342" s="10">
        <v>87.86</v>
      </c>
      <c r="M342" s="10">
        <v>85.16</v>
      </c>
      <c r="N342" s="24">
        <f t="shared" si="38"/>
        <v>101.59</v>
      </c>
      <c r="O342" s="22"/>
    </row>
    <row r="343" spans="1:18" ht="15.75">
      <c r="A343" s="4">
        <v>2009</v>
      </c>
      <c r="B343" s="10">
        <v>94.93</v>
      </c>
      <c r="C343" s="10">
        <v>97</v>
      </c>
      <c r="D343" s="10">
        <v>99.6</v>
      </c>
      <c r="E343" s="10">
        <v>105.17</v>
      </c>
      <c r="F343" s="10">
        <v>106.15</v>
      </c>
      <c r="G343" s="10">
        <v>101.52</v>
      </c>
      <c r="H343" s="10">
        <v>106.46</v>
      </c>
      <c r="I343" s="10">
        <v>100.26</v>
      </c>
      <c r="J343" s="10">
        <v>93.13</v>
      </c>
      <c r="K343" s="10">
        <v>88.24</v>
      </c>
      <c r="L343" s="10">
        <v>89.22</v>
      </c>
      <c r="M343" s="10">
        <v>93.02</v>
      </c>
      <c r="N343" s="24">
        <f t="shared" si="38"/>
        <v>97.891666666666666</v>
      </c>
      <c r="O343" s="22"/>
    </row>
    <row r="344" spans="1:18" ht="15.75">
      <c r="A344" s="4">
        <v>2010</v>
      </c>
      <c r="B344" s="10">
        <v>102.6</v>
      </c>
      <c r="C344" s="10">
        <v>110.08</v>
      </c>
      <c r="D344" s="10">
        <v>115.01</v>
      </c>
      <c r="E344" s="10">
        <v>120.34</v>
      </c>
      <c r="F344" s="10">
        <v>121.31</v>
      </c>
      <c r="G344" s="10">
        <v>114.18</v>
      </c>
      <c r="H344" s="18">
        <v>114.3</v>
      </c>
      <c r="I344" s="10">
        <v>108.91</v>
      </c>
      <c r="J344" s="10">
        <v>111.77</v>
      </c>
      <c r="K344" s="10">
        <v>111.36</v>
      </c>
      <c r="L344" s="12">
        <v>113.42</v>
      </c>
      <c r="M344" s="12">
        <v>121.84</v>
      </c>
      <c r="N344" s="24">
        <f t="shared" si="38"/>
        <v>113.75999999999999</v>
      </c>
    </row>
    <row r="345" spans="1:18" ht="15.75">
      <c r="A345" s="4">
        <v>2011</v>
      </c>
      <c r="B345" s="10">
        <v>137.44999999999999</v>
      </c>
      <c r="C345" s="10">
        <v>138.34</v>
      </c>
      <c r="D345" s="10">
        <v>142.24</v>
      </c>
      <c r="E345" s="10">
        <v>144.91</v>
      </c>
      <c r="F345" s="10">
        <v>139.74</v>
      </c>
      <c r="G345" s="10">
        <v>130.63</v>
      </c>
      <c r="H345" s="18">
        <v>124.25</v>
      </c>
      <c r="I345" s="10">
        <v>129.13999999999999</v>
      </c>
      <c r="J345" s="10">
        <v>130.28</v>
      </c>
      <c r="K345" s="10">
        <v>137.01</v>
      </c>
      <c r="L345" s="12">
        <v>142.94999999999999</v>
      </c>
      <c r="M345" s="12">
        <v>130.76</v>
      </c>
      <c r="N345" s="24">
        <f t="shared" si="38"/>
        <v>135.64166666666665</v>
      </c>
    </row>
    <row r="346" spans="1:18" ht="15.75">
      <c r="A346" s="4">
        <v>2012</v>
      </c>
      <c r="B346" s="10">
        <v>162.06</v>
      </c>
      <c r="C346" s="10">
        <v>172.56</v>
      </c>
      <c r="D346" s="10">
        <v>166.8</v>
      </c>
      <c r="E346" s="10">
        <v>161.68</v>
      </c>
      <c r="F346" s="10">
        <v>159.18</v>
      </c>
      <c r="G346" s="10">
        <v>157.41999999999999</v>
      </c>
      <c r="H346" s="18">
        <v>134.31</v>
      </c>
      <c r="I346" s="10">
        <v>143.69999999999999</v>
      </c>
      <c r="J346" s="10">
        <v>145.13</v>
      </c>
      <c r="K346" s="10">
        <v>141.66999999999999</v>
      </c>
      <c r="L346" s="12">
        <v>139</v>
      </c>
      <c r="M346" s="12">
        <v>146.04</v>
      </c>
      <c r="N346" s="24">
        <f t="shared" si="38"/>
        <v>152.46250000000001</v>
      </c>
      <c r="O346" s="12"/>
      <c r="P346" s="12"/>
      <c r="Q346" s="12"/>
      <c r="R346" s="12"/>
    </row>
    <row r="347" spans="1:18" ht="15.75">
      <c r="A347" s="4">
        <v>2013</v>
      </c>
      <c r="B347" s="12">
        <v>149.77000000000001</v>
      </c>
      <c r="C347" s="12">
        <v>147.43</v>
      </c>
      <c r="D347" s="12">
        <v>143.61000000000001</v>
      </c>
      <c r="E347" s="12">
        <v>143.30000000000001</v>
      </c>
      <c r="F347" s="12">
        <v>141.36000000000001</v>
      </c>
      <c r="G347" s="10">
        <v>144.04</v>
      </c>
      <c r="H347" s="18">
        <v>142</v>
      </c>
      <c r="I347" s="10">
        <v>149.59</v>
      </c>
      <c r="J347" s="10">
        <v>156.16</v>
      </c>
      <c r="K347" s="10">
        <v>164.95</v>
      </c>
      <c r="L347" s="12">
        <v>166.18</v>
      </c>
      <c r="M347" s="12">
        <v>170.88</v>
      </c>
      <c r="N347" s="24">
        <f t="shared" si="38"/>
        <v>151.60583333333338</v>
      </c>
      <c r="O347" s="12"/>
      <c r="P347" s="12"/>
      <c r="Q347" s="12"/>
      <c r="R347" s="12"/>
    </row>
    <row r="348" spans="1:18" ht="15.75">
      <c r="A348" s="4">
        <v>2014</v>
      </c>
      <c r="B348" s="12">
        <v>184.57</v>
      </c>
      <c r="C348" s="12">
        <v>188.54</v>
      </c>
      <c r="D348" s="12">
        <v>199.82</v>
      </c>
      <c r="E348" s="11" t="s">
        <v>12</v>
      </c>
      <c r="F348" s="12">
        <v>211.28</v>
      </c>
      <c r="G348" s="11" t="s">
        <v>12</v>
      </c>
      <c r="H348" s="11" t="s">
        <v>12</v>
      </c>
      <c r="I348" s="10">
        <v>240.41</v>
      </c>
      <c r="J348" s="10">
        <v>246</v>
      </c>
      <c r="K348" s="10">
        <v>259.51</v>
      </c>
      <c r="L348" s="12">
        <v>253.28</v>
      </c>
      <c r="M348" s="12">
        <v>254.19</v>
      </c>
      <c r="N348" s="24">
        <f t="shared" si="38"/>
        <v>226.4</v>
      </c>
      <c r="O348" s="12"/>
      <c r="P348" s="12"/>
      <c r="Q348" s="12"/>
      <c r="R348" s="12"/>
    </row>
    <row r="349" spans="1:18" ht="15.75">
      <c r="A349" s="4">
        <v>2015</v>
      </c>
      <c r="B349" s="12"/>
      <c r="C349" s="12"/>
      <c r="D349" s="12"/>
      <c r="E349" s="12"/>
      <c r="F349" s="12"/>
      <c r="G349" s="10"/>
      <c r="H349" s="18"/>
      <c r="I349" s="10"/>
      <c r="J349" s="10"/>
      <c r="K349" s="10"/>
      <c r="L349" s="12"/>
      <c r="M349" s="12"/>
      <c r="N349" s="12"/>
      <c r="O349" s="12"/>
      <c r="P349" s="12"/>
      <c r="Q349" s="12"/>
      <c r="R349" s="12"/>
    </row>
    <row r="350" spans="1:18" ht="15.75">
      <c r="A350" s="8"/>
      <c r="B350" s="12"/>
      <c r="C350" s="12"/>
      <c r="D350" s="12"/>
      <c r="E350" s="12"/>
      <c r="F350" s="12"/>
      <c r="G350" s="10"/>
      <c r="H350" s="18"/>
      <c r="I350" s="10"/>
      <c r="J350" s="10"/>
      <c r="K350" s="10"/>
      <c r="L350" s="12"/>
      <c r="M350" s="12"/>
      <c r="N350" s="12"/>
      <c r="O350" s="12"/>
      <c r="P350" s="12"/>
      <c r="Q350" s="12"/>
      <c r="R350" s="12"/>
    </row>
    <row r="351" spans="1:18" ht="15.75">
      <c r="B351" s="82" t="s">
        <v>0</v>
      </c>
      <c r="C351" s="82" t="s">
        <v>1</v>
      </c>
      <c r="D351" s="82" t="s">
        <v>2</v>
      </c>
      <c r="E351" s="82" t="s">
        <v>3</v>
      </c>
      <c r="F351" s="82" t="s">
        <v>4</v>
      </c>
      <c r="G351" s="82" t="s">
        <v>5</v>
      </c>
      <c r="H351" s="82" t="s">
        <v>6</v>
      </c>
      <c r="I351" s="82" t="s">
        <v>7</v>
      </c>
      <c r="J351" s="82" t="s">
        <v>8</v>
      </c>
      <c r="K351" s="82" t="s">
        <v>9</v>
      </c>
      <c r="L351" s="82" t="s">
        <v>10</v>
      </c>
      <c r="M351" s="82" t="s">
        <v>11</v>
      </c>
      <c r="N351" s="2"/>
      <c r="O351" s="22"/>
    </row>
    <row r="352" spans="1:18" ht="15.75">
      <c r="A352" s="45" t="s">
        <v>96</v>
      </c>
      <c r="B352" s="1">
        <f>AVERAGE(B317:B348)</f>
        <v>93.989544270833321</v>
      </c>
      <c r="C352" s="1">
        <f t="shared" ref="C352:M352" si="39">AVERAGE(C317:C348)</f>
        <v>96.229570312500002</v>
      </c>
      <c r="D352" s="1">
        <f t="shared" si="39"/>
        <v>97.391304687500025</v>
      </c>
      <c r="E352" s="1">
        <f t="shared" si="39"/>
        <v>94.17279569892473</v>
      </c>
      <c r="F352" s="1">
        <f t="shared" si="39"/>
        <v>97.153898437500018</v>
      </c>
      <c r="G352" s="1">
        <f t="shared" si="39"/>
        <v>93.272674731182789</v>
      </c>
      <c r="H352" s="1">
        <f t="shared" si="39"/>
        <v>89.390833333333333</v>
      </c>
      <c r="I352" s="1">
        <f t="shared" si="39"/>
        <v>94.320833333333326</v>
      </c>
      <c r="J352" s="1">
        <f t="shared" si="39"/>
        <v>94.771119791666678</v>
      </c>
      <c r="K352" s="1">
        <f t="shared" si="39"/>
        <v>94.323664062500001</v>
      </c>
      <c r="L352" s="1">
        <f t="shared" si="39"/>
        <v>94.151414062499995</v>
      </c>
      <c r="M352" s="1">
        <f t="shared" si="39"/>
        <v>95.49075520833334</v>
      </c>
      <c r="N352" s="2"/>
      <c r="O352" s="22"/>
    </row>
    <row r="353" spans="1:15" ht="15.75">
      <c r="A353" s="45" t="s">
        <v>97</v>
      </c>
      <c r="B353" s="1">
        <f>STDEV(B317:B348)</f>
        <v>30.78996937339063</v>
      </c>
      <c r="C353" s="1">
        <f t="shared" ref="C353:M353" si="40">STDEV(C317:C348)</f>
        <v>31.505154891522835</v>
      </c>
      <c r="D353" s="1">
        <f t="shared" si="40"/>
        <v>31.93696079323454</v>
      </c>
      <c r="E353" s="1">
        <f t="shared" si="40"/>
        <v>26.509340566283118</v>
      </c>
      <c r="F353" s="1">
        <f t="shared" si="40"/>
        <v>33.278275289403666</v>
      </c>
      <c r="G353" s="1">
        <f t="shared" si="40"/>
        <v>25.812396017585865</v>
      </c>
      <c r="H353" s="1">
        <f t="shared" si="40"/>
        <v>25.23524652507027</v>
      </c>
      <c r="I353" s="1">
        <f t="shared" si="40"/>
        <v>37.267898436088295</v>
      </c>
      <c r="J353" s="1">
        <f t="shared" si="40"/>
        <v>37.797013092825416</v>
      </c>
      <c r="K353" s="1">
        <f t="shared" si="40"/>
        <v>39.97669819208641</v>
      </c>
      <c r="L353" s="1">
        <f t="shared" si="40"/>
        <v>39.07813099263393</v>
      </c>
      <c r="M353" s="1">
        <f t="shared" si="40"/>
        <v>39.428981425162092</v>
      </c>
      <c r="N353" s="2"/>
      <c r="O353" s="22"/>
    </row>
    <row r="354" spans="1:15" ht="15.75">
      <c r="A354" s="46" t="s">
        <v>98</v>
      </c>
      <c r="B354" s="47">
        <f>AVERAGE(B339:B348)</f>
        <v>128.24287499999997</v>
      </c>
      <c r="C354" s="47">
        <f t="shared" ref="C354:L354" si="41">AVERAGE(C339:C348)</f>
        <v>132.016875</v>
      </c>
      <c r="D354" s="47">
        <f t="shared" si="41"/>
        <v>133.47614999999999</v>
      </c>
      <c r="E354" s="47">
        <f t="shared" si="41"/>
        <v>126.91055555555555</v>
      </c>
      <c r="F354" s="47">
        <f t="shared" si="41"/>
        <v>134.675375</v>
      </c>
      <c r="G354" s="47">
        <f t="shared" si="41"/>
        <v>124.07194444444445</v>
      </c>
      <c r="H354" s="47">
        <f t="shared" si="41"/>
        <v>120.60249999999999</v>
      </c>
      <c r="I354" s="47">
        <f t="shared" si="41"/>
        <v>135.94444444444446</v>
      </c>
      <c r="J354" s="47">
        <f t="shared" si="41"/>
        <v>133.12083333333334</v>
      </c>
      <c r="K354" s="47">
        <f t="shared" si="41"/>
        <v>132.43975</v>
      </c>
      <c r="L354" s="47">
        <f t="shared" si="41"/>
        <v>131.6129</v>
      </c>
      <c r="M354" s="47">
        <f>AVERAGE(M339:M348)</f>
        <v>133.60008333333334</v>
      </c>
      <c r="N354" s="2"/>
      <c r="O354" s="22"/>
    </row>
    <row r="355" spans="1:15" ht="15.75">
      <c r="A355" s="46" t="s">
        <v>99</v>
      </c>
      <c r="B355" s="47">
        <f>STDEV(B339:B348)</f>
        <v>30.241188340400697</v>
      </c>
      <c r="C355" s="47">
        <f t="shared" ref="C355:L355" si="42">STDEV(C339:C348)</f>
        <v>30.439127068364353</v>
      </c>
      <c r="D355" s="47">
        <f t="shared" si="42"/>
        <v>30.832434705868966</v>
      </c>
      <c r="E355" s="47">
        <f t="shared" si="42"/>
        <v>19.676050282790747</v>
      </c>
      <c r="F355" s="47">
        <f t="shared" si="42"/>
        <v>31.932697127719919</v>
      </c>
      <c r="G355" s="47">
        <f t="shared" si="42"/>
        <v>18.083237566950736</v>
      </c>
      <c r="H355" s="47">
        <f t="shared" si="42"/>
        <v>12.878587710947635</v>
      </c>
      <c r="I355" s="47">
        <f t="shared" si="42"/>
        <v>42.234943799865256</v>
      </c>
      <c r="J355" s="47">
        <f t="shared" si="42"/>
        <v>44.069513308416973</v>
      </c>
      <c r="K355" s="47">
        <f t="shared" si="42"/>
        <v>50.622313621454367</v>
      </c>
      <c r="L355" s="47">
        <f t="shared" si="42"/>
        <v>49.748417463272141</v>
      </c>
      <c r="M355" s="47">
        <f>STDEV(M339:M348)</f>
        <v>49.987822582614285</v>
      </c>
      <c r="N355" s="2"/>
      <c r="O355" s="22"/>
    </row>
    <row r="356" spans="1:15" ht="15.75">
      <c r="A356" s="48" t="s">
        <v>100</v>
      </c>
      <c r="B356" s="49">
        <f>AVERAGE(B343:B348)</f>
        <v>138.56333333333336</v>
      </c>
      <c r="C356" s="49">
        <f t="shared" ref="C356:L356" si="43">AVERAGE(C343:C348)</f>
        <v>142.32500000000002</v>
      </c>
      <c r="D356" s="49">
        <f t="shared" si="43"/>
        <v>144.51333333333335</v>
      </c>
      <c r="E356" s="49">
        <f t="shared" si="43"/>
        <v>135.07999999999998</v>
      </c>
      <c r="F356" s="49">
        <f t="shared" si="43"/>
        <v>146.50333333333336</v>
      </c>
      <c r="G356" s="49">
        <f t="shared" si="43"/>
        <v>129.55799999999999</v>
      </c>
      <c r="H356" s="49">
        <f t="shared" si="43"/>
        <v>124.26399999999998</v>
      </c>
      <c r="I356" s="49">
        <f t="shared" si="43"/>
        <v>145.33500000000001</v>
      </c>
      <c r="J356" s="49">
        <f t="shared" si="43"/>
        <v>147.07833333333332</v>
      </c>
      <c r="K356" s="49">
        <f t="shared" si="43"/>
        <v>150.45666666666668</v>
      </c>
      <c r="L356" s="49">
        <f t="shared" si="43"/>
        <v>150.67499999999998</v>
      </c>
      <c r="M356" s="49">
        <f>AVERAGE(M343:M348)</f>
        <v>152.78833333333333</v>
      </c>
      <c r="N356" s="2"/>
      <c r="O356" s="22"/>
    </row>
    <row r="357" spans="1:15" ht="15.75">
      <c r="A357" s="48" t="s">
        <v>101</v>
      </c>
      <c r="B357" s="49">
        <f>STDEV(B343:B348)</f>
        <v>34.620123435173653</v>
      </c>
      <c r="C357" s="49">
        <f t="shared" ref="C357:L357" si="44">STDEV(C343:C348)</f>
        <v>35.173906095285986</v>
      </c>
      <c r="D357" s="49">
        <f t="shared" si="44"/>
        <v>35.914234318256874</v>
      </c>
      <c r="E357" s="49">
        <f t="shared" si="44"/>
        <v>22.268997507746228</v>
      </c>
      <c r="F357" s="49">
        <f t="shared" si="44"/>
        <v>36.584167431645398</v>
      </c>
      <c r="G357" s="49">
        <f t="shared" si="44"/>
        <v>22.415289870978725</v>
      </c>
      <c r="H357" s="49">
        <f t="shared" si="44"/>
        <v>14.420053051220155</v>
      </c>
      <c r="I357" s="49">
        <f t="shared" si="44"/>
        <v>50.360397436874919</v>
      </c>
      <c r="J357" s="49">
        <f t="shared" si="44"/>
        <v>53.499633425535464</v>
      </c>
      <c r="K357" s="49">
        <f t="shared" si="44"/>
        <v>59.598938804870222</v>
      </c>
      <c r="L357" s="49">
        <f t="shared" si="44"/>
        <v>56.795817363605231</v>
      </c>
      <c r="M357" s="49">
        <f>STDEV(M343:M348)</f>
        <v>55.982938263962801</v>
      </c>
      <c r="N357" s="2"/>
      <c r="O357" s="22"/>
    </row>
    <row r="358" spans="1:15" ht="15.75">
      <c r="A358" s="1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2"/>
    </row>
    <row r="359" spans="1:15" ht="15.75">
      <c r="A359" s="1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2"/>
    </row>
    <row r="360" spans="1:15" ht="15.75">
      <c r="A360" s="1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2"/>
    </row>
    <row r="361" spans="1:15" ht="15.75">
      <c r="A361" s="1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</row>
    <row r="362" spans="1:15" ht="18.75">
      <c r="A362" s="2" t="s">
        <v>24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</row>
    <row r="363" spans="1:15" ht="16.5" thickBot="1">
      <c r="A363" s="5"/>
      <c r="B363" s="6" t="s">
        <v>0</v>
      </c>
      <c r="C363" s="6" t="s">
        <v>1</v>
      </c>
      <c r="D363" s="6" t="s">
        <v>2</v>
      </c>
      <c r="E363" s="6" t="s">
        <v>3</v>
      </c>
      <c r="F363" s="6" t="s">
        <v>4</v>
      </c>
      <c r="G363" s="6" t="s">
        <v>5</v>
      </c>
      <c r="H363" s="6" t="s">
        <v>6</v>
      </c>
      <c r="I363" s="6" t="s">
        <v>7</v>
      </c>
      <c r="J363" s="6" t="s">
        <v>8</v>
      </c>
      <c r="K363" s="6" t="s">
        <v>9</v>
      </c>
      <c r="L363" s="6" t="s">
        <v>10</v>
      </c>
      <c r="M363" s="6" t="s">
        <v>11</v>
      </c>
      <c r="N363" s="15" t="s">
        <v>13</v>
      </c>
    </row>
    <row r="364" spans="1:15" ht="16.5" thickTop="1">
      <c r="A364" s="7">
        <v>1983</v>
      </c>
      <c r="B364" s="10">
        <v>59.56</v>
      </c>
      <c r="C364" s="10">
        <v>62.31</v>
      </c>
      <c r="D364" s="10">
        <v>64.27</v>
      </c>
      <c r="E364" s="10">
        <v>63.19</v>
      </c>
      <c r="F364" s="10">
        <v>62.13</v>
      </c>
      <c r="G364" s="10">
        <v>60.55</v>
      </c>
      <c r="H364" s="10">
        <v>56.44</v>
      </c>
      <c r="I364" s="10">
        <v>53.05</v>
      </c>
      <c r="J364" s="10">
        <v>51.29</v>
      </c>
      <c r="K364" s="10">
        <v>51.5</v>
      </c>
      <c r="L364" s="10">
        <v>53.01</v>
      </c>
      <c r="M364" s="10">
        <v>57.42</v>
      </c>
      <c r="N364" s="23">
        <f t="shared" ref="N364:N395" si="45">AVERAGE(B364:M364)</f>
        <v>57.893333333333324</v>
      </c>
    </row>
    <row r="365" spans="1:15" ht="15.75">
      <c r="A365" s="4">
        <v>1984</v>
      </c>
      <c r="B365" s="10">
        <v>59.34</v>
      </c>
      <c r="C365" s="10">
        <v>60.69</v>
      </c>
      <c r="D365" s="10">
        <v>60.38</v>
      </c>
      <c r="E365" s="10">
        <v>58.69</v>
      </c>
      <c r="F365" s="10">
        <v>57.7</v>
      </c>
      <c r="G365" s="10">
        <v>58.81</v>
      </c>
      <c r="H365" s="10">
        <v>58.75</v>
      </c>
      <c r="I365" s="10">
        <v>59.75</v>
      </c>
      <c r="J365" s="10">
        <v>57.27</v>
      </c>
      <c r="K365" s="10">
        <v>56</v>
      </c>
      <c r="L365" s="10">
        <v>56.44</v>
      </c>
      <c r="M365" s="10">
        <v>59.3</v>
      </c>
      <c r="N365" s="24">
        <f t="shared" si="45"/>
        <v>58.593333333333327</v>
      </c>
    </row>
    <row r="366" spans="1:15" ht="15.75">
      <c r="A366" s="4">
        <v>1985</v>
      </c>
      <c r="B366" s="10">
        <v>61.65</v>
      </c>
      <c r="C366" s="10">
        <v>62.62</v>
      </c>
      <c r="D366" s="10">
        <v>61.69</v>
      </c>
      <c r="E366" s="10">
        <v>61.69</v>
      </c>
      <c r="F366" s="10">
        <v>61.25</v>
      </c>
      <c r="G366" s="10">
        <v>59.38</v>
      </c>
      <c r="H366" s="10">
        <v>55.6</v>
      </c>
      <c r="I366" s="10">
        <v>57.06</v>
      </c>
      <c r="J366" s="10">
        <v>53.5</v>
      </c>
      <c r="K366" s="10">
        <v>55.26</v>
      </c>
      <c r="L366" s="10">
        <v>55.13</v>
      </c>
      <c r="M366" s="10">
        <v>54.47</v>
      </c>
      <c r="N366" s="24">
        <f t="shared" si="45"/>
        <v>58.275000000000006</v>
      </c>
    </row>
    <row r="367" spans="1:15" ht="15.75">
      <c r="A367" s="4">
        <v>1986</v>
      </c>
      <c r="B367" s="10">
        <v>55.23</v>
      </c>
      <c r="C367" s="10">
        <v>56.95</v>
      </c>
      <c r="D367" s="10">
        <v>56.43</v>
      </c>
      <c r="E367" s="10">
        <v>53.15</v>
      </c>
      <c r="F367" s="10">
        <v>54.88</v>
      </c>
      <c r="G367" s="10">
        <v>54.77</v>
      </c>
      <c r="H367" s="10">
        <v>54.39</v>
      </c>
      <c r="I367" s="10">
        <v>57.35</v>
      </c>
      <c r="J367" s="10">
        <v>57.81</v>
      </c>
      <c r="K367" s="10">
        <v>56.22</v>
      </c>
      <c r="L367" s="10">
        <v>56.29</v>
      </c>
      <c r="M367" s="10">
        <v>56.71</v>
      </c>
      <c r="N367" s="24">
        <f t="shared" si="45"/>
        <v>55.848333333333336</v>
      </c>
    </row>
    <row r="368" spans="1:15" ht="15.75">
      <c r="A368" s="4">
        <v>1987</v>
      </c>
      <c r="B368" s="10">
        <v>61.83</v>
      </c>
      <c r="C368" s="10">
        <v>65.489999999999995</v>
      </c>
      <c r="D368" s="10">
        <v>65.92</v>
      </c>
      <c r="E368" s="10">
        <v>66.599999999999994</v>
      </c>
      <c r="F368" s="10">
        <v>67.27</v>
      </c>
      <c r="G368" s="10">
        <v>67.36</v>
      </c>
      <c r="H368" s="10">
        <v>67.69</v>
      </c>
      <c r="I368" s="10">
        <v>69.89</v>
      </c>
      <c r="J368" s="10">
        <v>72.42</v>
      </c>
      <c r="K368" s="10">
        <v>71.11</v>
      </c>
      <c r="L368" s="10">
        <v>71.42</v>
      </c>
      <c r="M368" s="10">
        <v>72.58</v>
      </c>
      <c r="N368" s="24">
        <f t="shared" si="45"/>
        <v>68.298333333333332</v>
      </c>
    </row>
    <row r="369" spans="1:16" ht="15.75">
      <c r="A369" s="4">
        <v>1988</v>
      </c>
      <c r="B369" s="10">
        <v>76.84</v>
      </c>
      <c r="C369" s="10">
        <v>77.930000000000007</v>
      </c>
      <c r="D369" s="10">
        <v>77</v>
      </c>
      <c r="E369" s="10">
        <v>76.430000000000007</v>
      </c>
      <c r="F369" s="10">
        <v>76.83</v>
      </c>
      <c r="G369" s="10">
        <v>76.27</v>
      </c>
      <c r="H369" s="10">
        <v>70.73</v>
      </c>
      <c r="I369" s="10">
        <v>75.959999999999994</v>
      </c>
      <c r="J369" s="10">
        <v>76.599999999999994</v>
      </c>
      <c r="K369" s="10">
        <v>78.52</v>
      </c>
      <c r="L369" s="10">
        <v>78.430000000000007</v>
      </c>
      <c r="M369" s="10">
        <v>78.319999999999993</v>
      </c>
      <c r="N369" s="24">
        <f t="shared" si="45"/>
        <v>76.654999999999987</v>
      </c>
    </row>
    <row r="370" spans="1:16" ht="15.75">
      <c r="A370" s="4">
        <v>1989</v>
      </c>
      <c r="B370" s="10">
        <v>79.87</v>
      </c>
      <c r="C370" s="10">
        <v>77.739999999999995</v>
      </c>
      <c r="D370" s="10">
        <v>76.790000000000006</v>
      </c>
      <c r="E370" s="10">
        <v>74.790000000000006</v>
      </c>
      <c r="F370" s="10">
        <v>75.5</v>
      </c>
      <c r="G370" s="10">
        <v>78.349999999999994</v>
      </c>
      <c r="H370" s="10">
        <v>79.11</v>
      </c>
      <c r="I370" s="10">
        <v>80.400000000000006</v>
      </c>
      <c r="J370" s="10">
        <v>77.44</v>
      </c>
      <c r="K370" s="10">
        <v>77.98</v>
      </c>
      <c r="L370" s="10">
        <v>78.67</v>
      </c>
      <c r="M370" s="10">
        <v>80.28</v>
      </c>
      <c r="N370" s="24">
        <f t="shared" si="45"/>
        <v>78.076666666666668</v>
      </c>
    </row>
    <row r="371" spans="1:16" ht="15.75">
      <c r="A371" s="4">
        <v>1990</v>
      </c>
      <c r="B371" s="10">
        <v>80.63</v>
      </c>
      <c r="C371" s="10">
        <v>78.56</v>
      </c>
      <c r="D371" s="10">
        <v>79.760000000000005</v>
      </c>
      <c r="E371" s="10">
        <v>80.760000000000005</v>
      </c>
      <c r="F371" s="10">
        <v>82.51</v>
      </c>
      <c r="G371" s="10">
        <v>84.11</v>
      </c>
      <c r="H371" s="10">
        <v>84.69</v>
      </c>
      <c r="I371" s="10">
        <v>84.12</v>
      </c>
      <c r="J371" s="10">
        <v>83.72</v>
      </c>
      <c r="K371" s="10">
        <v>83.52</v>
      </c>
      <c r="L371" s="10">
        <v>85.04</v>
      </c>
      <c r="M371" s="10">
        <v>87.34</v>
      </c>
      <c r="N371" s="24">
        <f t="shared" si="45"/>
        <v>82.896666666666661</v>
      </c>
    </row>
    <row r="372" spans="1:16" ht="15.75">
      <c r="A372" s="4">
        <v>1991</v>
      </c>
      <c r="B372" s="10">
        <v>86.41</v>
      </c>
      <c r="C372" s="10">
        <v>89.65</v>
      </c>
      <c r="D372" s="10">
        <v>91.05</v>
      </c>
      <c r="E372" s="10">
        <v>91.06</v>
      </c>
      <c r="F372" s="10">
        <v>92.73</v>
      </c>
      <c r="G372" s="10">
        <v>90.54</v>
      </c>
      <c r="H372" s="10">
        <v>86.22</v>
      </c>
      <c r="I372" s="10">
        <v>81.64</v>
      </c>
      <c r="J372" s="10">
        <v>82.53</v>
      </c>
      <c r="K372" s="10">
        <v>81.97</v>
      </c>
      <c r="L372" s="10">
        <v>83.17</v>
      </c>
      <c r="M372" s="10">
        <v>78.48</v>
      </c>
      <c r="N372" s="24">
        <f t="shared" si="45"/>
        <v>86.287500000000009</v>
      </c>
    </row>
    <row r="373" spans="1:16" ht="15.75">
      <c r="A373" s="4">
        <v>1992</v>
      </c>
      <c r="B373" s="10">
        <v>78.7</v>
      </c>
      <c r="C373" s="10">
        <v>81.95</v>
      </c>
      <c r="D373" s="10">
        <v>82.78</v>
      </c>
      <c r="E373" s="10">
        <v>78.67</v>
      </c>
      <c r="F373" s="10">
        <v>78.87</v>
      </c>
      <c r="G373" s="10">
        <v>79.75</v>
      </c>
      <c r="H373" s="10">
        <v>79.25</v>
      </c>
      <c r="I373" s="10">
        <v>80.7</v>
      </c>
      <c r="J373" s="10">
        <v>81.53</v>
      </c>
      <c r="K373" s="10">
        <v>80.28</v>
      </c>
      <c r="L373" s="10">
        <v>80.61</v>
      </c>
      <c r="M373" s="10">
        <v>82.38</v>
      </c>
      <c r="N373" s="24">
        <f t="shared" si="45"/>
        <v>80.455833333333331</v>
      </c>
    </row>
    <row r="374" spans="1:16" ht="15.75">
      <c r="A374" s="4">
        <v>1993</v>
      </c>
      <c r="B374" s="10">
        <v>86.37</v>
      </c>
      <c r="C374" s="10">
        <v>83.34</v>
      </c>
      <c r="D374" s="10">
        <v>86.85</v>
      </c>
      <c r="E374" s="10">
        <v>84.52</v>
      </c>
      <c r="F374" s="10">
        <v>88.04</v>
      </c>
      <c r="G374" s="10">
        <v>87</v>
      </c>
      <c r="H374" s="10">
        <v>88.22</v>
      </c>
      <c r="I374" s="10">
        <v>85.67</v>
      </c>
      <c r="J374" s="10">
        <v>86.01</v>
      </c>
      <c r="K374" s="10">
        <v>82.09</v>
      </c>
      <c r="L374" s="10">
        <v>81.36</v>
      </c>
      <c r="M374" s="10">
        <v>80.59</v>
      </c>
      <c r="N374" s="24">
        <f t="shared" si="45"/>
        <v>85.00500000000001</v>
      </c>
    </row>
    <row r="375" spans="1:16" ht="15.75">
      <c r="A375" s="4">
        <v>1994</v>
      </c>
      <c r="B375" s="10">
        <v>82.17</v>
      </c>
      <c r="C375" s="10">
        <v>80.47</v>
      </c>
      <c r="D375" s="10">
        <v>83.94</v>
      </c>
      <c r="E375" s="10">
        <v>82.63</v>
      </c>
      <c r="F375" s="10">
        <v>78.44</v>
      </c>
      <c r="G375" s="10">
        <v>75.39</v>
      </c>
      <c r="H375" s="10">
        <v>73.959999999999994</v>
      </c>
      <c r="I375" s="10">
        <v>74.69</v>
      </c>
      <c r="J375" s="10">
        <v>70.94</v>
      </c>
      <c r="K375" s="10">
        <v>68.260000000000005</v>
      </c>
      <c r="L375" s="10">
        <v>69.87</v>
      </c>
      <c r="M375" s="10">
        <v>70.06</v>
      </c>
      <c r="N375" s="24">
        <f t="shared" si="45"/>
        <v>75.901666666666685</v>
      </c>
    </row>
    <row r="376" spans="1:16" ht="15.75">
      <c r="A376" s="4">
        <v>1995</v>
      </c>
      <c r="B376" s="10">
        <v>72.64</v>
      </c>
      <c r="C376" s="10">
        <v>70.86</v>
      </c>
      <c r="D376" s="10">
        <v>67.599999999999994</v>
      </c>
      <c r="E376" s="10">
        <v>67.22</v>
      </c>
      <c r="F376" s="10">
        <v>66.22</v>
      </c>
      <c r="G376" s="10">
        <v>66.150000000000006</v>
      </c>
      <c r="H376" s="10">
        <v>60.05</v>
      </c>
      <c r="I376" s="10">
        <v>61.3</v>
      </c>
      <c r="J376" s="10">
        <v>63.3</v>
      </c>
      <c r="K376" s="10">
        <v>60.52</v>
      </c>
      <c r="L376" s="10">
        <v>58.18</v>
      </c>
      <c r="M376" s="10">
        <v>59.1</v>
      </c>
      <c r="N376" s="24">
        <f t="shared" si="45"/>
        <v>64.428333333333327</v>
      </c>
    </row>
    <row r="377" spans="1:16" ht="15.75">
      <c r="A377" s="4">
        <v>1996</v>
      </c>
      <c r="B377" s="10">
        <v>53.72</v>
      </c>
      <c r="C377" s="10">
        <v>53.6</v>
      </c>
      <c r="D377" s="10">
        <v>53.11</v>
      </c>
      <c r="E377" s="10">
        <v>52.62</v>
      </c>
      <c r="F377" s="10">
        <v>52.69</v>
      </c>
      <c r="G377" s="10">
        <v>54.71</v>
      </c>
      <c r="H377" s="10">
        <v>57.2</v>
      </c>
      <c r="I377" s="10">
        <v>57.98</v>
      </c>
      <c r="J377" s="10">
        <v>57.49</v>
      </c>
      <c r="K377" s="10">
        <v>58.21</v>
      </c>
      <c r="L377" s="10">
        <v>57.12</v>
      </c>
      <c r="M377" s="10">
        <v>56.97</v>
      </c>
      <c r="N377" s="24">
        <f t="shared" si="45"/>
        <v>55.451666666666675</v>
      </c>
      <c r="O377" s="22"/>
    </row>
    <row r="378" spans="1:16" ht="15.75">
      <c r="A378" s="4">
        <v>1997</v>
      </c>
      <c r="B378" s="10">
        <v>63.96</v>
      </c>
      <c r="C378" s="10">
        <v>67.56</v>
      </c>
      <c r="D378" s="10">
        <v>72.03</v>
      </c>
      <c r="E378" s="10">
        <v>75.27</v>
      </c>
      <c r="F378" s="10">
        <v>79.62</v>
      </c>
      <c r="G378" s="10">
        <v>78.45</v>
      </c>
      <c r="H378" s="10">
        <v>74.75</v>
      </c>
      <c r="I378" s="10">
        <v>77.290000000000006</v>
      </c>
      <c r="J378" s="10">
        <v>74.78</v>
      </c>
      <c r="K378" s="10">
        <v>75.849999999999994</v>
      </c>
      <c r="L378" s="10">
        <v>73.94</v>
      </c>
      <c r="M378" s="10">
        <v>74.400000000000006</v>
      </c>
      <c r="N378" s="24">
        <f t="shared" si="45"/>
        <v>73.99166666666666</v>
      </c>
      <c r="O378" s="22"/>
      <c r="P378" s="22"/>
    </row>
    <row r="379" spans="1:16" ht="15.75">
      <c r="A379" s="4">
        <v>1998</v>
      </c>
      <c r="B379" s="10">
        <v>75.16</v>
      </c>
      <c r="C379" s="10">
        <v>75.8</v>
      </c>
      <c r="D379" s="10">
        <v>77.52</v>
      </c>
      <c r="E379" s="10">
        <v>80.42</v>
      </c>
      <c r="F379" s="10">
        <v>74.069999999999993</v>
      </c>
      <c r="G379" s="10">
        <v>73.38</v>
      </c>
      <c r="H379" s="10">
        <v>71.510000000000005</v>
      </c>
      <c r="I379" s="10">
        <v>65.05</v>
      </c>
      <c r="J379" s="10">
        <v>65.150000000000006</v>
      </c>
      <c r="K379" s="10">
        <v>65.67</v>
      </c>
      <c r="L379" s="10">
        <v>66.78</v>
      </c>
      <c r="M379" s="10">
        <v>66.87</v>
      </c>
      <c r="N379" s="24">
        <f t="shared" si="45"/>
        <v>71.448333333333323</v>
      </c>
      <c r="O379" s="22"/>
      <c r="P379" s="22"/>
    </row>
    <row r="380" spans="1:16" ht="15.75">
      <c r="A380" s="4">
        <v>1999</v>
      </c>
      <c r="B380" s="10">
        <v>70.7</v>
      </c>
      <c r="C380" s="10">
        <v>74.150000000000006</v>
      </c>
      <c r="D380" s="10">
        <v>73.900000000000006</v>
      </c>
      <c r="E380" s="10">
        <v>73.010000000000005</v>
      </c>
      <c r="F380" s="10">
        <v>73.86</v>
      </c>
      <c r="G380" s="10">
        <v>74.14</v>
      </c>
      <c r="H380" s="10">
        <v>74.84</v>
      </c>
      <c r="I380" s="10">
        <v>76.8</v>
      </c>
      <c r="J380" s="10">
        <v>75.265000000000001</v>
      </c>
      <c r="K380" s="10">
        <v>81.180000000000007</v>
      </c>
      <c r="L380" s="10">
        <v>81.25</v>
      </c>
      <c r="M380" s="10">
        <v>83.28</v>
      </c>
      <c r="N380" s="24">
        <f t="shared" si="45"/>
        <v>76.03125</v>
      </c>
      <c r="O380" s="22"/>
      <c r="P380" s="22"/>
    </row>
    <row r="381" spans="1:16" ht="15.75">
      <c r="A381" s="4">
        <v>2000</v>
      </c>
      <c r="B381" s="10">
        <v>84.371250000000003</v>
      </c>
      <c r="C381" s="10">
        <v>84.784999999999997</v>
      </c>
      <c r="D381" s="10">
        <v>86.144999999999996</v>
      </c>
      <c r="E381" s="10">
        <v>88.254999999999995</v>
      </c>
      <c r="F381" s="10">
        <v>85.115999999999985</v>
      </c>
      <c r="G381" s="10">
        <v>87.224999999999994</v>
      </c>
      <c r="H381" s="10">
        <v>84.088333333333338</v>
      </c>
      <c r="I381" s="10">
        <v>82.052499999999995</v>
      </c>
      <c r="J381" s="10">
        <v>84.580833333333345</v>
      </c>
      <c r="K381" s="10">
        <v>85.390833333333333</v>
      </c>
      <c r="L381" s="10">
        <v>84.651999999999987</v>
      </c>
      <c r="M381" s="10">
        <v>85.53</v>
      </c>
      <c r="N381" s="24">
        <f t="shared" si="45"/>
        <v>85.182645833333325</v>
      </c>
      <c r="O381" s="22"/>
      <c r="P381" s="22"/>
    </row>
    <row r="382" spans="1:16" ht="15.75">
      <c r="A382" s="4">
        <v>2001</v>
      </c>
      <c r="B382" s="10">
        <v>85.197000000000003</v>
      </c>
      <c r="C382" s="10">
        <v>85.476249999999993</v>
      </c>
      <c r="D382" s="10">
        <v>86.532499999999999</v>
      </c>
      <c r="E382" s="10">
        <v>88.101249999999993</v>
      </c>
      <c r="F382" s="10">
        <v>90.113</v>
      </c>
      <c r="G382" s="10">
        <v>98.447500000000005</v>
      </c>
      <c r="H382" s="10">
        <v>86.174999999999997</v>
      </c>
      <c r="I382" s="10">
        <v>91.194999999999993</v>
      </c>
      <c r="J382" s="10">
        <v>88.435000000000002</v>
      </c>
      <c r="K382" s="10">
        <v>85.688999999999993</v>
      </c>
      <c r="L382" s="10">
        <v>79.873750000000001</v>
      </c>
      <c r="M382" s="10">
        <v>78.680000000000007</v>
      </c>
      <c r="N382" s="24">
        <f t="shared" si="45"/>
        <v>86.992937499999982</v>
      </c>
      <c r="O382" s="22"/>
    </row>
    <row r="383" spans="1:16" ht="15.75">
      <c r="A383" s="4">
        <v>2002</v>
      </c>
      <c r="B383" s="10">
        <v>80.453000000000003</v>
      </c>
      <c r="C383" s="10">
        <v>82.355000000000004</v>
      </c>
      <c r="D383" s="10">
        <v>79.540000000000006</v>
      </c>
      <c r="E383" s="10">
        <v>82.385000000000005</v>
      </c>
      <c r="F383" s="10">
        <v>79.795000000000002</v>
      </c>
      <c r="G383" s="10">
        <v>77.217500000000001</v>
      </c>
      <c r="H383" s="10">
        <v>76.377499999999998</v>
      </c>
      <c r="I383" s="10">
        <v>74.372500000000002</v>
      </c>
      <c r="J383" s="10">
        <v>77.846666666666678</v>
      </c>
      <c r="K383" s="10">
        <v>76.465000000000003</v>
      </c>
      <c r="L383" s="10">
        <v>76.873750000000001</v>
      </c>
      <c r="M383" s="10">
        <v>79.286666666666662</v>
      </c>
      <c r="N383" s="24">
        <f t="shared" si="45"/>
        <v>78.580631944444448</v>
      </c>
      <c r="O383" s="22"/>
    </row>
    <row r="384" spans="1:16" ht="15.75">
      <c r="A384" s="4">
        <v>2003</v>
      </c>
      <c r="B384" s="10">
        <v>78.778999999999996</v>
      </c>
      <c r="C384" s="10">
        <v>77.683750000000003</v>
      </c>
      <c r="D384" s="10">
        <v>77.423749999999998</v>
      </c>
      <c r="E384" s="10">
        <v>84.762</v>
      </c>
      <c r="F384" s="10">
        <v>87.217500000000001</v>
      </c>
      <c r="G384" s="10">
        <v>86.25</v>
      </c>
      <c r="H384" s="10">
        <v>87.03125</v>
      </c>
      <c r="I384" s="10">
        <v>91.641666666666666</v>
      </c>
      <c r="J384" s="10">
        <v>95.788749999999993</v>
      </c>
      <c r="K384" s="10">
        <v>97.966000000000008</v>
      </c>
      <c r="L384" s="10">
        <v>94.81</v>
      </c>
      <c r="M384" s="10">
        <v>95.62</v>
      </c>
      <c r="N384" s="24">
        <f t="shared" si="45"/>
        <v>87.91447222222223</v>
      </c>
      <c r="O384" s="22"/>
    </row>
    <row r="385" spans="1:18" ht="15.75">
      <c r="A385" s="4">
        <v>2004</v>
      </c>
      <c r="B385" s="10">
        <v>92.627499999999998</v>
      </c>
      <c r="C385" s="10">
        <v>89.89</v>
      </c>
      <c r="D385" s="10">
        <v>96.650999999999996</v>
      </c>
      <c r="E385" s="10">
        <v>95.712500000000006</v>
      </c>
      <c r="F385" s="10">
        <v>103.97</v>
      </c>
      <c r="G385" s="10">
        <v>114.501</v>
      </c>
      <c r="H385" s="10">
        <v>116.7775</v>
      </c>
      <c r="I385" s="10">
        <v>116.58333333333333</v>
      </c>
      <c r="J385" s="10">
        <v>109.31375</v>
      </c>
      <c r="K385" s="10">
        <v>107.26</v>
      </c>
      <c r="L385" s="10">
        <v>99.181250000000006</v>
      </c>
      <c r="M385" s="10">
        <v>99.935000000000002</v>
      </c>
      <c r="N385" s="24">
        <f t="shared" si="45"/>
        <v>103.53356944444447</v>
      </c>
      <c r="O385" s="22"/>
    </row>
    <row r="386" spans="1:18" ht="15.75">
      <c r="A386" s="4">
        <v>2005</v>
      </c>
      <c r="B386" s="10">
        <v>102.62125</v>
      </c>
      <c r="C386" s="10">
        <v>107.06874999999999</v>
      </c>
      <c r="D386" s="10">
        <v>108.297</v>
      </c>
      <c r="E386" s="10">
        <v>117.33374999999999</v>
      </c>
      <c r="F386" s="10">
        <v>123.88625</v>
      </c>
      <c r="G386" s="10">
        <v>116.18</v>
      </c>
      <c r="H386" s="10">
        <v>112.5</v>
      </c>
      <c r="I386" s="10">
        <v>113.5</v>
      </c>
      <c r="J386" s="10">
        <v>110.25</v>
      </c>
      <c r="K386" s="10">
        <v>112.65625</v>
      </c>
      <c r="L386" s="10">
        <v>113.008</v>
      </c>
      <c r="M386" s="10">
        <v>114.9825</v>
      </c>
      <c r="N386" s="24">
        <f t="shared" si="45"/>
        <v>112.6903125</v>
      </c>
      <c r="O386" s="22"/>
    </row>
    <row r="387" spans="1:18" ht="15.75">
      <c r="A387" s="4">
        <v>2006</v>
      </c>
      <c r="B387" s="10">
        <v>117.71125000000001</v>
      </c>
      <c r="C387" s="10">
        <v>119.25</v>
      </c>
      <c r="D387" s="10">
        <v>115.41399999999999</v>
      </c>
      <c r="E387" s="10">
        <v>108.6675</v>
      </c>
      <c r="F387" s="10">
        <v>106.82599999999999</v>
      </c>
      <c r="G387" s="10">
        <v>111.875</v>
      </c>
      <c r="H387" s="10">
        <v>103</v>
      </c>
      <c r="I387" s="10">
        <v>107.04</v>
      </c>
      <c r="J387" s="10">
        <v>113.63833333333334</v>
      </c>
      <c r="K387" s="10">
        <v>100.08625000000001</v>
      </c>
      <c r="L387" s="10">
        <v>90.008999999999986</v>
      </c>
      <c r="M387" s="10">
        <v>88.704999999999998</v>
      </c>
      <c r="N387" s="24">
        <f t="shared" si="45"/>
        <v>106.85186111111109</v>
      </c>
      <c r="O387" s="22"/>
    </row>
    <row r="388" spans="1:18" ht="15.75">
      <c r="A388" s="4">
        <v>2007</v>
      </c>
      <c r="B388" s="10">
        <v>90.8</v>
      </c>
      <c r="C388" s="10">
        <v>95.59</v>
      </c>
      <c r="D388" s="10">
        <v>99.63</v>
      </c>
      <c r="E388" s="10">
        <v>103.99</v>
      </c>
      <c r="F388" s="10">
        <v>107.73</v>
      </c>
      <c r="G388" s="10">
        <v>102.9</v>
      </c>
      <c r="H388" s="10">
        <v>101.25</v>
      </c>
      <c r="I388" s="10">
        <v>108.07</v>
      </c>
      <c r="J388" s="10">
        <v>111.39</v>
      </c>
      <c r="K388" s="10">
        <v>102.53</v>
      </c>
      <c r="L388" s="10">
        <v>99.73</v>
      </c>
      <c r="M388" s="10">
        <v>95.33</v>
      </c>
      <c r="N388" s="24">
        <f t="shared" si="45"/>
        <v>101.57833333333332</v>
      </c>
      <c r="O388" s="22"/>
    </row>
    <row r="389" spans="1:18" ht="15.75">
      <c r="A389" s="4">
        <v>2008</v>
      </c>
      <c r="B389" s="10">
        <v>94.11</v>
      </c>
      <c r="C389" s="10">
        <v>102.55</v>
      </c>
      <c r="D389" s="10">
        <v>103.54</v>
      </c>
      <c r="E389" s="10">
        <v>102.77</v>
      </c>
      <c r="F389" s="10">
        <v>106.36</v>
      </c>
      <c r="G389" s="10">
        <v>106.88</v>
      </c>
      <c r="H389" s="10">
        <v>104.44</v>
      </c>
      <c r="I389" s="10">
        <v>103.41</v>
      </c>
      <c r="J389" s="10">
        <v>100.55</v>
      </c>
      <c r="K389" s="10">
        <v>85.86</v>
      </c>
      <c r="L389" s="10">
        <v>84.21</v>
      </c>
      <c r="M389" s="10">
        <v>81.02</v>
      </c>
      <c r="N389" s="24">
        <f t="shared" si="45"/>
        <v>97.975000000000009</v>
      </c>
      <c r="O389" s="22"/>
    </row>
    <row r="390" spans="1:18" ht="15.75">
      <c r="A390" s="4">
        <v>2009</v>
      </c>
      <c r="B390" s="10">
        <v>87.83</v>
      </c>
      <c r="C390" s="10">
        <v>91.63</v>
      </c>
      <c r="D390" s="10">
        <v>93.09</v>
      </c>
      <c r="E390" s="10">
        <v>100.24</v>
      </c>
      <c r="F390" s="10">
        <v>100.43</v>
      </c>
      <c r="G390" s="10">
        <v>97.39</v>
      </c>
      <c r="H390" s="10">
        <v>103.5</v>
      </c>
      <c r="I390" s="10">
        <v>94.69</v>
      </c>
      <c r="J390" s="10">
        <v>91.02</v>
      </c>
      <c r="K390" s="10">
        <v>85.8</v>
      </c>
      <c r="L390" s="10">
        <v>84.76</v>
      </c>
      <c r="M390" s="10">
        <v>85.85</v>
      </c>
      <c r="N390" s="24">
        <f t="shared" si="45"/>
        <v>93.019166666666649</v>
      </c>
      <c r="O390" s="22"/>
    </row>
    <row r="391" spans="1:18" ht="15.75">
      <c r="A391" s="4">
        <v>2010</v>
      </c>
      <c r="B391" s="10">
        <v>92.11</v>
      </c>
      <c r="C391" s="10">
        <v>99.89</v>
      </c>
      <c r="D391" s="10">
        <v>107.52</v>
      </c>
      <c r="E391" s="10">
        <v>113.65</v>
      </c>
      <c r="F391" s="10">
        <v>114.9</v>
      </c>
      <c r="G391" s="10">
        <v>113.48</v>
      </c>
      <c r="H391" s="10">
        <v>109.16</v>
      </c>
      <c r="I391" s="10">
        <v>109.29</v>
      </c>
      <c r="J391" s="10">
        <v>106.94</v>
      </c>
      <c r="K391" s="10">
        <v>103.83</v>
      </c>
      <c r="L391" s="12">
        <v>106.54</v>
      </c>
      <c r="M391" s="12">
        <v>112.59</v>
      </c>
      <c r="N391" s="24">
        <f t="shared" si="45"/>
        <v>107.49166666666663</v>
      </c>
    </row>
    <row r="392" spans="1:18" ht="15.75">
      <c r="A392" s="4">
        <v>2011</v>
      </c>
      <c r="B392" s="10">
        <v>123.29</v>
      </c>
      <c r="C392" s="10">
        <v>125.63</v>
      </c>
      <c r="D392" s="10">
        <v>132.65</v>
      </c>
      <c r="E392" s="10">
        <v>136.30000000000001</v>
      </c>
      <c r="F392" s="10">
        <v>134.91999999999999</v>
      </c>
      <c r="G392" s="10">
        <v>129</v>
      </c>
      <c r="H392" s="10">
        <v>120.86</v>
      </c>
      <c r="I392" s="10">
        <v>125.35</v>
      </c>
      <c r="J392" s="10">
        <v>121.8</v>
      </c>
      <c r="K392" s="10">
        <v>129.97</v>
      </c>
      <c r="L392" s="12">
        <v>132.6</v>
      </c>
      <c r="M392" s="12">
        <v>140.43</v>
      </c>
      <c r="N392" s="24">
        <f t="shared" si="45"/>
        <v>129.4</v>
      </c>
    </row>
    <row r="393" spans="1:18" ht="15.75">
      <c r="A393" s="4">
        <v>2012</v>
      </c>
      <c r="B393" s="10">
        <v>145.88999999999999</v>
      </c>
      <c r="C393" s="10">
        <v>155.9</v>
      </c>
      <c r="D393" s="10">
        <v>153.16</v>
      </c>
      <c r="E393" s="10">
        <v>149.03</v>
      </c>
      <c r="F393" s="10">
        <v>151.18</v>
      </c>
      <c r="G393" s="10">
        <v>151.91999999999999</v>
      </c>
      <c r="H393" s="10">
        <v>128.99</v>
      </c>
      <c r="I393" s="10">
        <v>134.44</v>
      </c>
      <c r="J393" s="10">
        <v>139.30000000000001</v>
      </c>
      <c r="K393" s="10">
        <v>135.28</v>
      </c>
      <c r="L393" s="12">
        <v>133.19999999999999</v>
      </c>
      <c r="M393" s="12">
        <v>133.81</v>
      </c>
      <c r="N393" s="24">
        <f t="shared" si="45"/>
        <v>142.67499999999998</v>
      </c>
      <c r="O393" s="12"/>
      <c r="P393" s="12"/>
      <c r="Q393" s="12"/>
      <c r="R393" s="12"/>
    </row>
    <row r="394" spans="1:18" ht="15.75">
      <c r="A394" s="4">
        <v>2013</v>
      </c>
      <c r="B394" s="12">
        <v>135.94</v>
      </c>
      <c r="C394" s="12">
        <v>138.33000000000001</v>
      </c>
      <c r="D394" s="12">
        <v>132.18</v>
      </c>
      <c r="E394" s="12">
        <v>136.86000000000001</v>
      </c>
      <c r="F394" s="12">
        <v>133.78</v>
      </c>
      <c r="G394" s="10">
        <v>142.13</v>
      </c>
      <c r="H394" s="10">
        <v>143</v>
      </c>
      <c r="I394" s="10">
        <v>148.36000000000001</v>
      </c>
      <c r="J394" s="10">
        <v>156.6</v>
      </c>
      <c r="K394" s="10">
        <v>152.97999999999999</v>
      </c>
      <c r="L394" s="12">
        <v>154.94</v>
      </c>
      <c r="M394" s="12">
        <v>137.55000000000001</v>
      </c>
      <c r="N394" s="24">
        <f t="shared" si="45"/>
        <v>142.72083333333333</v>
      </c>
      <c r="O394" s="12"/>
      <c r="P394" s="12"/>
      <c r="Q394" s="12"/>
      <c r="R394" s="12"/>
    </row>
    <row r="395" spans="1:18" ht="15.75">
      <c r="A395" s="4">
        <v>2014</v>
      </c>
      <c r="B395" s="12">
        <v>170.81</v>
      </c>
      <c r="C395" s="12">
        <v>172.14</v>
      </c>
      <c r="D395" s="12">
        <v>179.49</v>
      </c>
      <c r="E395" s="11" t="s">
        <v>12</v>
      </c>
      <c r="F395" s="12">
        <v>193.54</v>
      </c>
      <c r="G395" s="11" t="s">
        <v>12</v>
      </c>
      <c r="H395" s="11" t="s">
        <v>12</v>
      </c>
      <c r="I395" s="10">
        <v>224.46</v>
      </c>
      <c r="J395" s="10">
        <v>227.76</v>
      </c>
      <c r="K395" s="10">
        <v>241.69</v>
      </c>
      <c r="L395" s="12">
        <v>232.84</v>
      </c>
      <c r="M395" s="12">
        <v>231.96</v>
      </c>
      <c r="N395" s="24">
        <f t="shared" si="45"/>
        <v>208.29888888888888</v>
      </c>
      <c r="O395" s="12"/>
      <c r="P395" s="12"/>
      <c r="Q395" s="12"/>
      <c r="R395" s="12"/>
    </row>
    <row r="396" spans="1:18" ht="15.75">
      <c r="A396" s="4">
        <v>2015</v>
      </c>
      <c r="B396" s="12"/>
      <c r="C396" s="12"/>
      <c r="D396" s="12"/>
      <c r="E396" s="12"/>
      <c r="F396" s="12"/>
      <c r="G396" s="10"/>
      <c r="H396" s="10"/>
      <c r="I396" s="10"/>
      <c r="J396" s="10"/>
      <c r="K396" s="10"/>
      <c r="L396" s="12"/>
      <c r="M396" s="12"/>
      <c r="N396" s="12"/>
      <c r="O396" s="12"/>
      <c r="P396" s="12"/>
      <c r="Q396" s="12"/>
      <c r="R396" s="12"/>
    </row>
    <row r="397" spans="1:18" ht="15.75">
      <c r="A397" s="8"/>
      <c r="B397" s="12"/>
      <c r="C397" s="12"/>
      <c r="D397" s="12"/>
      <c r="E397" s="12"/>
      <c r="F397" s="12"/>
      <c r="G397" s="10"/>
      <c r="H397" s="10"/>
      <c r="I397" s="10"/>
      <c r="J397" s="10"/>
      <c r="K397" s="10"/>
      <c r="L397" s="12"/>
      <c r="M397" s="12"/>
      <c r="N397" s="12"/>
      <c r="O397" s="12"/>
      <c r="P397" s="12"/>
      <c r="Q397" s="12"/>
      <c r="R397" s="12"/>
    </row>
    <row r="398" spans="1:18" ht="15.75">
      <c r="B398" s="82" t="s">
        <v>0</v>
      </c>
      <c r="C398" s="82" t="s">
        <v>1</v>
      </c>
      <c r="D398" s="82" t="s">
        <v>2</v>
      </c>
      <c r="E398" s="82" t="s">
        <v>3</v>
      </c>
      <c r="F398" s="82" t="s">
        <v>4</v>
      </c>
      <c r="G398" s="82" t="s">
        <v>5</v>
      </c>
      <c r="H398" s="82" t="s">
        <v>6</v>
      </c>
      <c r="I398" s="82" t="s">
        <v>7</v>
      </c>
      <c r="J398" s="82" t="s">
        <v>8</v>
      </c>
      <c r="K398" s="82" t="s">
        <v>9</v>
      </c>
      <c r="L398" s="82" t="s">
        <v>10</v>
      </c>
      <c r="M398" s="82" t="s">
        <v>11</v>
      </c>
      <c r="N398" s="2"/>
      <c r="O398" s="22"/>
    </row>
    <row r="399" spans="1:18" ht="15.75">
      <c r="A399" s="45" t="s">
        <v>96</v>
      </c>
      <c r="B399" s="1">
        <f>AVERAGE(B364:B395)</f>
        <v>87.103757812499992</v>
      </c>
      <c r="C399" s="1">
        <f t="shared" ref="C399:M399" si="46">AVERAGE(C364:C395)</f>
        <v>88.994960937499997</v>
      </c>
      <c r="D399" s="1">
        <f t="shared" si="46"/>
        <v>90.071351562499984</v>
      </c>
      <c r="E399" s="1">
        <f t="shared" si="46"/>
        <v>88.025064516129063</v>
      </c>
      <c r="F399" s="1">
        <f t="shared" si="46"/>
        <v>91.949179687500006</v>
      </c>
      <c r="G399" s="1">
        <f t="shared" si="46"/>
        <v>88.855032258064512</v>
      </c>
      <c r="H399" s="1">
        <f t="shared" si="46"/>
        <v>86.146760752688181</v>
      </c>
      <c r="I399" s="1">
        <f t="shared" si="46"/>
        <v>91.348593749999992</v>
      </c>
      <c r="J399" s="1">
        <f t="shared" si="46"/>
        <v>91.320572916666691</v>
      </c>
      <c r="K399" s="1">
        <f t="shared" si="46"/>
        <v>90.237291666666678</v>
      </c>
      <c r="L399" s="1">
        <f t="shared" si="46"/>
        <v>89.185554687500002</v>
      </c>
      <c r="M399" s="1">
        <f t="shared" si="46"/>
        <v>89.369661458333326</v>
      </c>
      <c r="N399" s="2"/>
      <c r="O399" s="22"/>
    </row>
    <row r="400" spans="1:18" ht="15.75">
      <c r="A400" s="45" t="s">
        <v>97</v>
      </c>
      <c r="B400" s="1">
        <f>STDEV(B364:B395)</f>
        <v>26.625702333950699</v>
      </c>
      <c r="C400" s="1">
        <f t="shared" ref="C400:M400" si="47">STDEV(C364:C395)</f>
        <v>27.649819221329746</v>
      </c>
      <c r="D400" s="1">
        <f t="shared" si="47"/>
        <v>28.229444213020706</v>
      </c>
      <c r="E400" s="1">
        <f t="shared" si="47"/>
        <v>24.207993701802874</v>
      </c>
      <c r="F400" s="1">
        <f t="shared" si="47"/>
        <v>30.603782353619593</v>
      </c>
      <c r="G400" s="1">
        <f t="shared" si="47"/>
        <v>25.035645074218881</v>
      </c>
      <c r="H400" s="1">
        <f t="shared" si="47"/>
        <v>23.15131838091332</v>
      </c>
      <c r="I400" s="1">
        <f t="shared" si="47"/>
        <v>33.977906747299905</v>
      </c>
      <c r="J400" s="1">
        <f t="shared" si="47"/>
        <v>35.093342437438672</v>
      </c>
      <c r="K400" s="1">
        <f t="shared" si="47"/>
        <v>36.504522118350692</v>
      </c>
      <c r="L400" s="1">
        <f t="shared" si="47"/>
        <v>35.337325830026778</v>
      </c>
      <c r="M400" s="1">
        <f t="shared" si="47"/>
        <v>34.538999562296425</v>
      </c>
      <c r="N400" s="2"/>
      <c r="O400" s="22"/>
    </row>
    <row r="401" spans="1:15" ht="15.75">
      <c r="A401" s="46" t="s">
        <v>98</v>
      </c>
      <c r="B401" s="47">
        <f>AVERAGE(B386:B395)</f>
        <v>116.11125</v>
      </c>
      <c r="C401" s="47">
        <f t="shared" ref="C401:L401" si="48">AVERAGE(C386:C395)</f>
        <v>120.79787499999998</v>
      </c>
      <c r="D401" s="47">
        <f t="shared" si="48"/>
        <v>122.4971</v>
      </c>
      <c r="E401" s="47">
        <f t="shared" si="48"/>
        <v>118.76013888888889</v>
      </c>
      <c r="F401" s="47">
        <f t="shared" si="48"/>
        <v>127.35522499999999</v>
      </c>
      <c r="G401" s="47">
        <f t="shared" si="48"/>
        <v>119.08388888888891</v>
      </c>
      <c r="H401" s="47">
        <f t="shared" si="48"/>
        <v>114.07777777777778</v>
      </c>
      <c r="I401" s="47">
        <f t="shared" si="48"/>
        <v>126.86100000000002</v>
      </c>
      <c r="J401" s="47">
        <f t="shared" si="48"/>
        <v>127.92483333333332</v>
      </c>
      <c r="K401" s="47">
        <f t="shared" si="48"/>
        <v>125.06825000000001</v>
      </c>
      <c r="L401" s="47">
        <f t="shared" si="48"/>
        <v>123.1837</v>
      </c>
      <c r="M401" s="47">
        <f>AVERAGE(M386:M395)</f>
        <v>122.22274999999999</v>
      </c>
      <c r="N401" s="2"/>
      <c r="O401" s="22"/>
    </row>
    <row r="402" spans="1:15" ht="15.75">
      <c r="A402" s="46" t="s">
        <v>99</v>
      </c>
      <c r="B402" s="47">
        <f>STDEV(B386:B395)</f>
        <v>27.905763169201382</v>
      </c>
      <c r="C402" s="47">
        <f t="shared" ref="C402:L402" si="49">STDEV(C386:C395)</f>
        <v>27.174556484996323</v>
      </c>
      <c r="D402" s="47">
        <f t="shared" si="49"/>
        <v>27.097404797630812</v>
      </c>
      <c r="E402" s="47">
        <f t="shared" si="49"/>
        <v>17.671880011542768</v>
      </c>
      <c r="F402" s="47">
        <f t="shared" si="49"/>
        <v>28.256916689264344</v>
      </c>
      <c r="G402" s="47">
        <f t="shared" si="49"/>
        <v>18.306231483052631</v>
      </c>
      <c r="H402" s="47">
        <f t="shared" si="49"/>
        <v>14.245994856254951</v>
      </c>
      <c r="I402" s="47">
        <f t="shared" si="49"/>
        <v>37.808947926824523</v>
      </c>
      <c r="J402" s="47">
        <f t="shared" si="49"/>
        <v>39.857872036032532</v>
      </c>
      <c r="K402" s="47">
        <f t="shared" si="49"/>
        <v>46.337507872492779</v>
      </c>
      <c r="L402" s="47">
        <f t="shared" si="49"/>
        <v>45.028983367629145</v>
      </c>
      <c r="M402" s="47">
        <f>STDEV(M386:M395)</f>
        <v>44.416552414643562</v>
      </c>
      <c r="N402" s="2"/>
      <c r="O402" s="22"/>
    </row>
    <row r="403" spans="1:15" ht="15.75">
      <c r="A403" s="48" t="s">
        <v>100</v>
      </c>
      <c r="B403" s="49">
        <f>AVERAGE(B390:B395)</f>
        <v>125.97833333333331</v>
      </c>
      <c r="C403" s="49">
        <f t="shared" ref="C403:L403" si="50">AVERAGE(C390:C395)</f>
        <v>130.58666666666667</v>
      </c>
      <c r="D403" s="49">
        <f t="shared" si="50"/>
        <v>133.01499999999999</v>
      </c>
      <c r="E403" s="49">
        <f t="shared" si="50"/>
        <v>127.21600000000001</v>
      </c>
      <c r="F403" s="49">
        <f t="shared" si="50"/>
        <v>138.125</v>
      </c>
      <c r="G403" s="49">
        <f t="shared" si="50"/>
        <v>126.78399999999999</v>
      </c>
      <c r="H403" s="49">
        <f t="shared" si="50"/>
        <v>121.102</v>
      </c>
      <c r="I403" s="49">
        <f t="shared" si="50"/>
        <v>139.4316666666667</v>
      </c>
      <c r="J403" s="49">
        <f t="shared" si="50"/>
        <v>140.57</v>
      </c>
      <c r="K403" s="49">
        <f t="shared" si="50"/>
        <v>141.59166666666667</v>
      </c>
      <c r="L403" s="49">
        <f t="shared" si="50"/>
        <v>140.81333333333333</v>
      </c>
      <c r="M403" s="49">
        <f>AVERAGE(M390:M395)</f>
        <v>140.36500000000001</v>
      </c>
      <c r="N403" s="2"/>
      <c r="O403" s="22"/>
    </row>
    <row r="404" spans="1:15" ht="15.75">
      <c r="A404" s="48" t="s">
        <v>101</v>
      </c>
      <c r="B404" s="49">
        <f>STDEV(B390:B395)</f>
        <v>31.984915455049578</v>
      </c>
      <c r="C404" s="49">
        <f t="shared" ref="C404:L404" si="51">STDEV(C390:C395)</f>
        <v>31.342875851884845</v>
      </c>
      <c r="D404" s="49">
        <f t="shared" si="51"/>
        <v>31.017987523371101</v>
      </c>
      <c r="E404" s="49">
        <f t="shared" si="51"/>
        <v>19.768139264988942</v>
      </c>
      <c r="F404" s="49">
        <f t="shared" si="51"/>
        <v>32.344149239081865</v>
      </c>
      <c r="G404" s="49">
        <f t="shared" si="51"/>
        <v>21.870256742891733</v>
      </c>
      <c r="H404" s="49">
        <f t="shared" si="51"/>
        <v>15.765811745673053</v>
      </c>
      <c r="I404" s="49">
        <f t="shared" si="51"/>
        <v>45.701377404479373</v>
      </c>
      <c r="J404" s="49">
        <f t="shared" si="51"/>
        <v>48.578106591344259</v>
      </c>
      <c r="K404" s="49">
        <f t="shared" si="51"/>
        <v>54.521416495416446</v>
      </c>
      <c r="L404" s="49">
        <f t="shared" si="51"/>
        <v>51.206502191290816</v>
      </c>
      <c r="M404" s="49">
        <f>STDEV(M390:M395)</f>
        <v>49.363703973668734</v>
      </c>
      <c r="N404" s="2"/>
    </row>
  </sheetData>
  <phoneticPr fontId="0" type="noConversion"/>
  <pageMargins left="0.75" right="0.75" top="1" bottom="1" header="0.5" footer="0.5"/>
  <pageSetup scale="1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0"/>
  <sheetViews>
    <sheetView showGridLines="0" topLeftCell="A70" zoomScale="70" zoomScaleNormal="70" workbookViewId="0">
      <selection activeCell="V33" sqref="V33"/>
    </sheetView>
  </sheetViews>
  <sheetFormatPr defaultRowHeight="12.75"/>
  <cols>
    <col min="1" max="1" width="35.6640625" customWidth="1"/>
    <col min="2" max="2" width="10.83203125" bestFit="1" customWidth="1"/>
    <col min="3" max="3" width="10.5" bestFit="1" customWidth="1"/>
    <col min="4" max="4" width="11.5" bestFit="1" customWidth="1"/>
    <col min="5" max="5" width="11.1640625" bestFit="1" customWidth="1"/>
    <col min="6" max="6" width="10.5" bestFit="1" customWidth="1"/>
    <col min="7" max="7" width="11.6640625" customWidth="1"/>
    <col min="8" max="8" width="11.83203125" customWidth="1"/>
    <col min="9" max="9" width="11.1640625" bestFit="1" customWidth="1"/>
    <col min="10" max="10" width="10.5" bestFit="1" customWidth="1"/>
    <col min="11" max="11" width="11.1640625" bestFit="1" customWidth="1"/>
    <col min="12" max="12" width="10.5" bestFit="1" customWidth="1"/>
    <col min="13" max="13" width="10.83203125" bestFit="1" customWidth="1"/>
    <col min="14" max="14" width="9.5" bestFit="1" customWidth="1"/>
  </cols>
  <sheetData>
    <row r="2" spans="1:14" ht="15.75">
      <c r="B2" s="2" t="s">
        <v>14</v>
      </c>
    </row>
    <row r="5" spans="1:14" ht="18.75">
      <c r="A5" s="2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thickBot="1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15" t="s">
        <v>13</v>
      </c>
    </row>
    <row r="7" spans="1:14" ht="16.5" thickTop="1">
      <c r="A7" s="7">
        <v>1983</v>
      </c>
      <c r="B7" s="1">
        <f>'Cash-Futures'!B82- 'Cash-Futures'!B44</f>
        <v>1.5499999999999972</v>
      </c>
      <c r="C7" s="1">
        <f>'Cash-Futures'!C82- 'Cash-Futures'!C44</f>
        <v>3.8499999999999943</v>
      </c>
      <c r="D7" s="1">
        <f>'Cash-Futures'!D82- 'Cash-Futures'!D44</f>
        <v>6.289999999999992</v>
      </c>
      <c r="E7" s="1">
        <f>'Cash-Futures'!E82- 'Cash-Futures'!E44</f>
        <v>6.3900000000000006</v>
      </c>
      <c r="F7" s="1">
        <f>'Cash-Futures'!F82- 'Cash-Futures'!F44</f>
        <v>10.159999999999997</v>
      </c>
      <c r="G7" s="1">
        <f>'Cash-Futures'!G82- 'Cash-Futures'!G44</f>
        <v>11.040000000000006</v>
      </c>
      <c r="H7" s="3" t="s">
        <v>12</v>
      </c>
      <c r="I7" s="3" t="s">
        <v>12</v>
      </c>
      <c r="J7" s="1">
        <f>'Cash-Futures'!J82- 'Cash-Futures'!J44</f>
        <v>2.0799999999999983</v>
      </c>
      <c r="K7" s="1">
        <f>'Cash-Futures'!K82- 'Cash-Futures'!K44</f>
        <v>2.759999999999998</v>
      </c>
      <c r="L7" s="1">
        <f>'Cash-Futures'!L82- 'Cash-Futures'!L44</f>
        <v>2.8200000000000074</v>
      </c>
      <c r="M7" s="1">
        <f>'Cash-Futures'!M82- 'Cash-Futures'!M44</f>
        <v>1.3400000000000034</v>
      </c>
      <c r="N7" s="23">
        <f>AVERAGE(B7:M7)</f>
        <v>4.8279999999999994</v>
      </c>
    </row>
    <row r="8" spans="1:14" ht="15.75">
      <c r="A8" s="4">
        <v>1984</v>
      </c>
      <c r="B8" s="1">
        <f>'Cash-Futures'!B83- 'Cash-Futures'!B45</f>
        <v>1</v>
      </c>
      <c r="C8" s="1">
        <f>'Cash-Futures'!C83- 'Cash-Futures'!C45</f>
        <v>2.8400000000000034</v>
      </c>
      <c r="D8" s="1">
        <f>'Cash-Futures'!D83- 'Cash-Futures'!D45</f>
        <v>2.5100000000000051</v>
      </c>
      <c r="E8" s="1">
        <f>'Cash-Futures'!E83- 'Cash-Futures'!E45</f>
        <v>4.3799999999999955</v>
      </c>
      <c r="F8" s="1">
        <f>'Cash-Futures'!F83- 'Cash-Futures'!F45</f>
        <v>6.6700000000000017</v>
      </c>
      <c r="G8" s="1">
        <f>'Cash-Futures'!G83- 'Cash-Futures'!G45</f>
        <v>5.9200000000000017</v>
      </c>
      <c r="H8" s="1">
        <f>'Cash-Futures'!H83- 'Cash-Futures'!H45</f>
        <v>4.519999999999996</v>
      </c>
      <c r="I8" s="1">
        <f>'Cash-Futures'!I83- 'Cash-Futures'!I45</f>
        <v>2.8199999999999932</v>
      </c>
      <c r="J8" s="1">
        <f>'Cash-Futures'!J83- 'Cash-Futures'!J45</f>
        <v>3.4899999999999949</v>
      </c>
      <c r="K8" s="1">
        <f>'Cash-Futures'!K83- 'Cash-Futures'!K45</f>
        <v>0.94000000000001194</v>
      </c>
      <c r="L8" s="1">
        <f>'Cash-Futures'!L83- 'Cash-Futures'!L45</f>
        <v>-1.0400000000000063</v>
      </c>
      <c r="M8" s="1">
        <f>'Cash-Futures'!M83- 'Cash-Futures'!M45</f>
        <v>-1.8000000000000114</v>
      </c>
      <c r="N8" s="24">
        <f t="shared" ref="N8:N23" si="0">AVERAGE(B8:M8)</f>
        <v>2.6874999999999987</v>
      </c>
    </row>
    <row r="9" spans="1:14" ht="15.75">
      <c r="A9" s="4">
        <v>1985</v>
      </c>
      <c r="B9" s="1">
        <f>'Cash-Futures'!B84- 'Cash-Futures'!B46</f>
        <v>-0.11999999999999034</v>
      </c>
      <c r="C9" s="1">
        <f>'Cash-Futures'!C84- 'Cash-Futures'!C46</f>
        <v>2.6599999999999966</v>
      </c>
      <c r="D9" s="1">
        <f>'Cash-Futures'!D84- 'Cash-Futures'!D46</f>
        <v>6.519999999999996</v>
      </c>
      <c r="E9" s="1">
        <f>'Cash-Futures'!E84- 'Cash-Futures'!E46</f>
        <v>9.960000000000008</v>
      </c>
      <c r="F9" s="1">
        <f>'Cash-Futures'!F84- 'Cash-Futures'!F46</f>
        <v>9.2800000000000011</v>
      </c>
      <c r="G9" s="1">
        <f>'Cash-Futures'!G84- 'Cash-Futures'!G46</f>
        <v>5.8500000000000085</v>
      </c>
      <c r="H9" s="1">
        <f>'Cash-Futures'!H84- 'Cash-Futures'!H46</f>
        <v>6.82</v>
      </c>
      <c r="I9" s="1">
        <f>'Cash-Futures'!I84- 'Cash-Futures'!I46</f>
        <v>5.6299999999999955</v>
      </c>
      <c r="J9" s="1">
        <f>'Cash-Futures'!J84- 'Cash-Futures'!J46</f>
        <v>5.18</v>
      </c>
      <c r="K9" s="1">
        <f>'Cash-Futures'!K84- 'Cash-Futures'!K46</f>
        <v>1.5300000000000011</v>
      </c>
      <c r="L9" s="1">
        <f>'Cash-Futures'!L84- 'Cash-Futures'!L46</f>
        <v>3.3199999999999932</v>
      </c>
      <c r="M9" s="1">
        <f>'Cash-Futures'!M84- 'Cash-Futures'!M46</f>
        <v>0.14000000000000057</v>
      </c>
      <c r="N9" s="24">
        <f t="shared" si="0"/>
        <v>4.7308333333333339</v>
      </c>
    </row>
    <row r="10" spans="1:14" ht="15.75">
      <c r="A10" s="4">
        <v>1986</v>
      </c>
      <c r="B10" s="1">
        <f>'Cash-Futures'!B85- 'Cash-Futures'!B47</f>
        <v>2.5300000000000011</v>
      </c>
      <c r="C10" s="1">
        <f>'Cash-Futures'!C85- 'Cash-Futures'!C47</f>
        <v>4.6299999999999955</v>
      </c>
      <c r="D10" s="1">
        <f>'Cash-Futures'!D85- 'Cash-Futures'!D47</f>
        <v>10.830000000000005</v>
      </c>
      <c r="E10" s="1">
        <f>'Cash-Futures'!E85- 'Cash-Futures'!E47</f>
        <v>11.579999999999998</v>
      </c>
      <c r="F10" s="1">
        <f>'Cash-Futures'!F85- 'Cash-Futures'!F47</f>
        <v>11.809999999999995</v>
      </c>
      <c r="G10" s="1">
        <f>'Cash-Futures'!G85- 'Cash-Futures'!G47</f>
        <v>6.9400000000000048</v>
      </c>
      <c r="H10" s="1">
        <f>'Cash-Futures'!H85- 'Cash-Futures'!H47</f>
        <v>0.78000000000000114</v>
      </c>
      <c r="I10" s="1">
        <f>'Cash-Futures'!I85- 'Cash-Futures'!I47</f>
        <v>1.2299999999999898</v>
      </c>
      <c r="J10" s="1">
        <f>'Cash-Futures'!J85- 'Cash-Futures'!J47</f>
        <v>7.8099999999999952</v>
      </c>
      <c r="K10" s="1">
        <f>'Cash-Futures'!K85- 'Cash-Futures'!K47</f>
        <v>7.93</v>
      </c>
      <c r="L10" s="1">
        <f>'Cash-Futures'!L85- 'Cash-Futures'!L47</f>
        <v>5.720000000000006</v>
      </c>
      <c r="M10" s="1">
        <f>'Cash-Futures'!M85- 'Cash-Futures'!M47</f>
        <v>8.2499999999999929</v>
      </c>
      <c r="N10" s="24">
        <f t="shared" si="0"/>
        <v>6.669999999999999</v>
      </c>
    </row>
    <row r="11" spans="1:14" ht="15.75">
      <c r="A11" s="4">
        <v>1987</v>
      </c>
      <c r="B11" s="1">
        <f>'Cash-Futures'!B86- 'Cash-Futures'!B48</f>
        <v>10.39</v>
      </c>
      <c r="C11" s="1">
        <f>'Cash-Futures'!C86- 'Cash-Futures'!C48</f>
        <v>7.2700000000000102</v>
      </c>
      <c r="D11" s="1">
        <f>'Cash-Futures'!D86- 'Cash-Futures'!D48</f>
        <v>11.12299999999999</v>
      </c>
      <c r="E11" s="1">
        <f>'Cash-Futures'!E86- 'Cash-Futures'!E48</f>
        <v>10.549999999999997</v>
      </c>
      <c r="F11" s="1">
        <f>'Cash-Futures'!F86- 'Cash-Futures'!F48</f>
        <v>7.1099999999999994</v>
      </c>
      <c r="G11" s="1">
        <f>'Cash-Futures'!G86- 'Cash-Futures'!G48</f>
        <v>6.3799999999999955</v>
      </c>
      <c r="H11" s="1">
        <f>'Cash-Futures'!H86- 'Cash-Futures'!H48</f>
        <v>8.230000000000004</v>
      </c>
      <c r="I11" s="1">
        <f>'Cash-Futures'!I86- 'Cash-Futures'!I48</f>
        <v>11.919999999999987</v>
      </c>
      <c r="J11" s="1">
        <f>'Cash-Futures'!J86- 'Cash-Futures'!J48</f>
        <v>14.699999999999989</v>
      </c>
      <c r="K11" s="1">
        <f>'Cash-Futures'!K86- 'Cash-Futures'!K48</f>
        <v>3.1000000000000085</v>
      </c>
      <c r="L11" s="1">
        <f>'Cash-Futures'!L86- 'Cash-Futures'!L48</f>
        <v>12.549999999999997</v>
      </c>
      <c r="M11" s="1">
        <f>'Cash-Futures'!M86- 'Cash-Futures'!M48</f>
        <v>14.490000000000009</v>
      </c>
      <c r="N11" s="24">
        <f t="shared" si="0"/>
        <v>9.8177499999999984</v>
      </c>
    </row>
    <row r="12" spans="1:14" ht="15.75">
      <c r="A12" s="4">
        <v>1988</v>
      </c>
      <c r="B12" s="1">
        <f>'Cash-Futures'!B87- 'Cash-Futures'!B49</f>
        <v>14.150000000000006</v>
      </c>
      <c r="C12" s="1">
        <f>'Cash-Futures'!C87- 'Cash-Futures'!C49</f>
        <v>12.579999999999998</v>
      </c>
      <c r="D12" s="1">
        <f>'Cash-Futures'!D87- 'Cash-Futures'!D49</f>
        <v>14.829999999999998</v>
      </c>
      <c r="E12" s="1">
        <f>'Cash-Futures'!E87- 'Cash-Futures'!E49</f>
        <v>17.100000000000009</v>
      </c>
      <c r="F12" s="1">
        <f>'Cash-Futures'!F87- 'Cash-Futures'!F49</f>
        <v>15.060000000000002</v>
      </c>
      <c r="G12" s="1">
        <f>'Cash-Futures'!G87- 'Cash-Futures'!G49</f>
        <v>18.400000000000006</v>
      </c>
      <c r="H12" s="1">
        <f>'Cash-Futures'!H87- 'Cash-Futures'!H49</f>
        <v>12.209999999999994</v>
      </c>
      <c r="I12" s="1">
        <f>'Cash-Futures'!I87- 'Cash-Futures'!I49</f>
        <v>12.14</v>
      </c>
      <c r="J12" s="1">
        <f>'Cash-Futures'!J87- 'Cash-Futures'!J49</f>
        <v>14.159999999999997</v>
      </c>
      <c r="K12" s="1">
        <f>'Cash-Futures'!K87- 'Cash-Futures'!K49</f>
        <v>12.820000000000007</v>
      </c>
      <c r="L12" s="1">
        <f>'Cash-Futures'!L87- 'Cash-Futures'!L49</f>
        <v>14.829999999999998</v>
      </c>
      <c r="M12" s="1">
        <f>'Cash-Futures'!M87- 'Cash-Futures'!M49</f>
        <v>8.3200000000000074</v>
      </c>
      <c r="N12" s="24">
        <f t="shared" si="0"/>
        <v>13.883333333333331</v>
      </c>
    </row>
    <row r="13" spans="1:14" ht="15.75">
      <c r="A13" s="4">
        <v>1989</v>
      </c>
      <c r="B13" s="1">
        <f>'Cash-Futures'!B88- 'Cash-Futures'!B50</f>
        <v>11.64</v>
      </c>
      <c r="C13" s="1">
        <f>'Cash-Futures'!C88- 'Cash-Futures'!C50</f>
        <v>13.539999999999992</v>
      </c>
      <c r="D13" s="1">
        <f>'Cash-Futures'!D88- 'Cash-Futures'!D50</f>
        <v>13.89</v>
      </c>
      <c r="E13" s="1">
        <f>'Cash-Futures'!E88- 'Cash-Futures'!E50</f>
        <v>16.22</v>
      </c>
      <c r="F13" s="1">
        <f>'Cash-Futures'!F88- 'Cash-Futures'!F50</f>
        <v>18.919999999999987</v>
      </c>
      <c r="G13" s="1">
        <f>'Cash-Futures'!G88- 'Cash-Futures'!G50</f>
        <v>13.14</v>
      </c>
      <c r="H13" s="1">
        <f>'Cash-Futures'!H88- 'Cash-Futures'!H50</f>
        <v>8.769999999999996</v>
      </c>
      <c r="I13" s="1">
        <f>'Cash-Futures'!I88- 'Cash-Futures'!I50</f>
        <v>13.840000000000003</v>
      </c>
      <c r="J13" s="1">
        <f>'Cash-Futures'!J88- 'Cash-Futures'!J50</f>
        <v>8.75</v>
      </c>
      <c r="K13" s="1">
        <f>'Cash-Futures'!K88- 'Cash-Futures'!K50</f>
        <v>8.3400000000000034</v>
      </c>
      <c r="L13" s="1">
        <f>'Cash-Futures'!L88- 'Cash-Futures'!L50</f>
        <v>9.7800000000000011</v>
      </c>
      <c r="M13" s="1">
        <f>'Cash-Futures'!M88- 'Cash-Futures'!M50</f>
        <v>9.0400000000000063</v>
      </c>
      <c r="N13" s="24">
        <f t="shared" si="0"/>
        <v>12.155833333333334</v>
      </c>
    </row>
    <row r="14" spans="1:14" ht="15.75">
      <c r="A14" s="4">
        <v>1990</v>
      </c>
      <c r="B14" s="1">
        <f>'Cash-Futures'!B89- 'Cash-Futures'!B51</f>
        <v>14.460000000000008</v>
      </c>
      <c r="C14" s="1">
        <f>'Cash-Futures'!C89- 'Cash-Futures'!C51</f>
        <v>18</v>
      </c>
      <c r="D14" s="1">
        <f>'Cash-Futures'!D89- 'Cash-Futures'!D51</f>
        <v>17.670000000000002</v>
      </c>
      <c r="E14" s="1">
        <f>'Cash-Futures'!E89- 'Cash-Futures'!E51</f>
        <v>18.739999999999995</v>
      </c>
      <c r="F14" s="1">
        <f>'Cash-Futures'!F89- 'Cash-Futures'!F51</f>
        <v>19.950000000000003</v>
      </c>
      <c r="G14" s="1">
        <f>'Cash-Futures'!G89- 'Cash-Futures'!G51</f>
        <v>20.659999999999997</v>
      </c>
      <c r="H14" s="1">
        <f>'Cash-Futures'!H89- 'Cash-Futures'!H51</f>
        <v>10.129999999999995</v>
      </c>
      <c r="I14" s="1">
        <f>'Cash-Futures'!I89- 'Cash-Futures'!I51</f>
        <v>13.329999999999998</v>
      </c>
      <c r="J14" s="1">
        <f>'Cash-Futures'!J89- 'Cash-Futures'!J51</f>
        <v>10.329999999999998</v>
      </c>
      <c r="K14" s="1">
        <f>'Cash-Futures'!K89- 'Cash-Futures'!K51</f>
        <v>11.309999999999988</v>
      </c>
      <c r="L14" s="1">
        <f>'Cash-Futures'!L89- 'Cash-Futures'!L51</f>
        <v>14.370000000000005</v>
      </c>
      <c r="M14" s="1">
        <f>'Cash-Futures'!M89- 'Cash-Futures'!M51</f>
        <v>17.090000000000003</v>
      </c>
      <c r="N14" s="24">
        <f t="shared" si="0"/>
        <v>15.503333333333332</v>
      </c>
    </row>
    <row r="15" spans="1:14" ht="15.75">
      <c r="A15" s="4">
        <v>1991</v>
      </c>
      <c r="B15" s="1">
        <f>'Cash-Futures'!B90- 'Cash-Futures'!B52</f>
        <v>19.309999999999988</v>
      </c>
      <c r="C15" s="1">
        <f>'Cash-Futures'!C90- 'Cash-Futures'!C52</f>
        <v>21.97</v>
      </c>
      <c r="D15" s="1">
        <f>'Cash-Futures'!D90- 'Cash-Futures'!D52</f>
        <v>22.590000000000003</v>
      </c>
      <c r="E15" s="1">
        <f>'Cash-Futures'!E90- 'Cash-Futures'!E52</f>
        <v>20.959999999999994</v>
      </c>
      <c r="F15" s="1">
        <f>'Cash-Futures'!F90- 'Cash-Futures'!F52</f>
        <v>24.970000000000013</v>
      </c>
      <c r="G15" s="3" t="s">
        <v>12</v>
      </c>
      <c r="H15" s="1">
        <f>'Cash-Futures'!H90- 'Cash-Futures'!H52</f>
        <v>24.120000000000005</v>
      </c>
      <c r="I15" s="1">
        <f>'Cash-Futures'!I90- 'Cash-Futures'!I52</f>
        <v>11.049999999999997</v>
      </c>
      <c r="J15" s="1">
        <f>'Cash-Futures'!J90- 'Cash-Futures'!J52</f>
        <v>16.349999999999994</v>
      </c>
      <c r="K15" s="1">
        <f>'Cash-Futures'!K90- 'Cash-Futures'!K52</f>
        <v>12.849999999999994</v>
      </c>
      <c r="L15" s="1">
        <f>'Cash-Futures'!L90- 'Cash-Futures'!L52</f>
        <v>13.989999999999995</v>
      </c>
      <c r="M15" s="1">
        <f>'Cash-Futures'!M90- 'Cash-Futures'!M52</f>
        <v>15.260000000000005</v>
      </c>
      <c r="N15" s="24">
        <f t="shared" si="0"/>
        <v>18.492727272727276</v>
      </c>
    </row>
    <row r="16" spans="1:14" ht="15.75">
      <c r="A16" s="4">
        <v>1992</v>
      </c>
      <c r="B16" s="1">
        <f>'Cash-Futures'!B91- 'Cash-Futures'!B53</f>
        <v>14.189999999999998</v>
      </c>
      <c r="C16" s="1">
        <f>'Cash-Futures'!C91- 'Cash-Futures'!C53</f>
        <v>20.410000000000011</v>
      </c>
      <c r="D16" s="1">
        <f>'Cash-Futures'!D91- 'Cash-Futures'!D53</f>
        <v>17.940000000000012</v>
      </c>
      <c r="E16" s="1">
        <f>'Cash-Futures'!E91- 'Cash-Futures'!E53</f>
        <v>16.850000000000009</v>
      </c>
      <c r="F16" s="1">
        <f>'Cash-Futures'!F91- 'Cash-Futures'!F53</f>
        <v>17.5</v>
      </c>
      <c r="G16" s="3" t="s">
        <v>12</v>
      </c>
      <c r="H16" s="3" t="s">
        <v>12</v>
      </c>
      <c r="I16" s="1">
        <f>'Cash-Futures'!I91- 'Cash-Futures'!I53</f>
        <v>12.009999999999991</v>
      </c>
      <c r="J16" s="1">
        <f>'Cash-Futures'!J91- 'Cash-Futures'!J53</f>
        <v>14.89</v>
      </c>
      <c r="K16" s="1">
        <f>'Cash-Futures'!K91- 'Cash-Futures'!K53</f>
        <v>9.1299999999999955</v>
      </c>
      <c r="L16" s="1">
        <f>'Cash-Futures'!L91- 'Cash-Futures'!L53</f>
        <v>10.629999999999995</v>
      </c>
      <c r="M16" s="1">
        <f>'Cash-Futures'!M91- 'Cash-Futures'!M53</f>
        <v>12.590000000000003</v>
      </c>
      <c r="N16" s="24">
        <f t="shared" si="0"/>
        <v>14.614000000000001</v>
      </c>
    </row>
    <row r="17" spans="1:14" ht="15.75">
      <c r="A17" s="4">
        <v>1993</v>
      </c>
      <c r="B17" s="1">
        <f>'Cash-Futures'!B92- 'Cash-Futures'!B54</f>
        <v>15.210000000000008</v>
      </c>
      <c r="C17" s="1">
        <f>'Cash-Futures'!C92- 'Cash-Futures'!C54</f>
        <v>19.22999999999999</v>
      </c>
      <c r="D17" s="1">
        <f>'Cash-Futures'!D92- 'Cash-Futures'!D54</f>
        <v>22.760000000000005</v>
      </c>
      <c r="E17" s="1">
        <f>'Cash-Futures'!E92- 'Cash-Futures'!E54</f>
        <v>18.049999999999997</v>
      </c>
      <c r="F17" s="1">
        <f>'Cash-Futures'!F92- 'Cash-Futures'!F54</f>
        <v>17.920000000000002</v>
      </c>
      <c r="G17" s="1">
        <f>'Cash-Futures'!G92- 'Cash-Futures'!G54</f>
        <v>19.53</v>
      </c>
      <c r="H17" s="3" t="s">
        <v>12</v>
      </c>
      <c r="I17" s="1">
        <f>'Cash-Futures'!I92- 'Cash-Futures'!I54</f>
        <v>22.959999999999994</v>
      </c>
      <c r="J17" s="1">
        <f>'Cash-Futures'!J92- 'Cash-Futures'!J54</f>
        <v>13.789999999999992</v>
      </c>
      <c r="K17" s="1">
        <f>'Cash-Futures'!K92- 'Cash-Futures'!K54</f>
        <v>14.469999999999999</v>
      </c>
      <c r="L17" s="1">
        <f>'Cash-Futures'!L92- 'Cash-Futures'!L54</f>
        <v>17.22</v>
      </c>
      <c r="M17" s="1">
        <f>'Cash-Futures'!M92- 'Cash-Futures'!M54</f>
        <v>15.909999999999997</v>
      </c>
      <c r="N17" s="24">
        <f t="shared" si="0"/>
        <v>17.91363636363636</v>
      </c>
    </row>
    <row r="18" spans="1:14" ht="15.75">
      <c r="A18" s="4">
        <v>1994</v>
      </c>
      <c r="B18" s="1">
        <f>'Cash-Futures'!B93- 'Cash-Futures'!B55</f>
        <v>21.64</v>
      </c>
      <c r="C18" s="1">
        <f>'Cash-Futures'!C93- 'Cash-Futures'!C55</f>
        <v>22.939999999999998</v>
      </c>
      <c r="D18" s="1">
        <f>'Cash-Futures'!D93- 'Cash-Futures'!D55</f>
        <v>24.239999999999995</v>
      </c>
      <c r="E18" s="1">
        <f>'Cash-Futures'!E93- 'Cash-Futures'!E55</f>
        <v>25.099999999999994</v>
      </c>
      <c r="F18" s="3" t="s">
        <v>12</v>
      </c>
      <c r="G18" s="3" t="s">
        <v>12</v>
      </c>
      <c r="H18" s="3" t="s">
        <v>12</v>
      </c>
      <c r="I18" s="3" t="s">
        <v>12</v>
      </c>
      <c r="J18" s="1">
        <f>'Cash-Futures'!J93- 'Cash-Futures'!J55</f>
        <v>8.2999999999999972</v>
      </c>
      <c r="K18" s="1">
        <f>'Cash-Futures'!K93- 'Cash-Futures'!K55</f>
        <v>9.2099999999999937</v>
      </c>
      <c r="L18" s="1">
        <f>'Cash-Futures'!L93- 'Cash-Futures'!L55</f>
        <v>9.5400000000000063</v>
      </c>
      <c r="M18" s="1">
        <f>'Cash-Futures'!M93- 'Cash-Futures'!M55</f>
        <v>10.120000000000005</v>
      </c>
      <c r="N18" s="24">
        <f t="shared" si="0"/>
        <v>16.386249999999997</v>
      </c>
    </row>
    <row r="19" spans="1:14" ht="15.75">
      <c r="A19" s="4">
        <v>1995</v>
      </c>
      <c r="B19" s="1">
        <f>'Cash-Futures'!B94- 'Cash-Futures'!B56</f>
        <v>11.450000000000003</v>
      </c>
      <c r="C19" s="1">
        <f>'Cash-Futures'!C94- 'Cash-Futures'!C56</f>
        <v>18.290000000000006</v>
      </c>
      <c r="D19" s="1">
        <f>'Cash-Futures'!D94- 'Cash-Futures'!D56</f>
        <v>18.290000000000006</v>
      </c>
      <c r="E19" s="1">
        <f>'Cash-Futures'!E94- 'Cash-Futures'!E56</f>
        <v>15.519999999999996</v>
      </c>
      <c r="F19" s="1">
        <f>'Cash-Futures'!F94- 'Cash-Futures'!F56</f>
        <v>13.88000000000001</v>
      </c>
      <c r="G19" s="1">
        <f>'Cash-Futures'!G94- 'Cash-Futures'!G56</f>
        <v>11.280000000000001</v>
      </c>
      <c r="H19" s="1">
        <f>'Cash-Futures'!H94- 'Cash-Futures'!H56</f>
        <v>1.1200000000000045</v>
      </c>
      <c r="I19" s="1">
        <f>'Cash-Futures'!I94- 'Cash-Futures'!I56</f>
        <v>-2.5999999999999943</v>
      </c>
      <c r="J19" s="1">
        <f>'Cash-Futures'!J94- 'Cash-Futures'!J56</f>
        <v>1.5300000000000011</v>
      </c>
      <c r="K19" s="1">
        <f>'Cash-Futures'!K94- 'Cash-Futures'!K56</f>
        <v>3.6800000000000068</v>
      </c>
      <c r="L19" s="1">
        <f>'Cash-Futures'!L94- 'Cash-Futures'!L56</f>
        <v>3.960000000000008</v>
      </c>
      <c r="M19" s="1">
        <f>'Cash-Futures'!M94- 'Cash-Futures'!M56</f>
        <v>5.0300000000000011</v>
      </c>
      <c r="N19" s="24">
        <f t="shared" si="0"/>
        <v>8.4525000000000041</v>
      </c>
    </row>
    <row r="20" spans="1:14" ht="15.75">
      <c r="A20" s="4">
        <v>1996</v>
      </c>
      <c r="B20" s="1">
        <f>'Cash-Futures'!B95- 'Cash-Futures'!B57</f>
        <v>6.470000000000006</v>
      </c>
      <c r="C20" s="1">
        <f>'Cash-Futures'!C95- 'Cash-Futures'!C57</f>
        <v>10.959999999999994</v>
      </c>
      <c r="D20" s="1">
        <f>'Cash-Futures'!D95- 'Cash-Futures'!D57</f>
        <v>9.8599999999999923</v>
      </c>
      <c r="E20" s="1">
        <f>'Cash-Futures'!E95- 'Cash-Futures'!E57</f>
        <v>11.369999999999997</v>
      </c>
      <c r="F20" s="1">
        <f>'Cash-Futures'!F95- 'Cash-Futures'!F57</f>
        <v>6.6699999999999946</v>
      </c>
      <c r="G20" s="1">
        <f>'Cash-Futures'!G95- 'Cash-Futures'!G57</f>
        <v>-0.11999999999999744</v>
      </c>
      <c r="H20" s="1">
        <f>'Cash-Futures'!H95- 'Cash-Futures'!H57</f>
        <v>-3.9799999999999969</v>
      </c>
      <c r="I20" s="1">
        <f>'Cash-Futures'!I95- 'Cash-Futures'!I57</f>
        <v>0.5</v>
      </c>
      <c r="J20" s="1">
        <f>'Cash-Futures'!J95- 'Cash-Futures'!J57</f>
        <v>1.8399999999999963</v>
      </c>
      <c r="K20" s="1">
        <f>'Cash-Futures'!K95- 'Cash-Futures'!K57</f>
        <v>1.6199999999999974</v>
      </c>
      <c r="L20" s="1">
        <f>'Cash-Futures'!L95- 'Cash-Futures'!L57</f>
        <v>1.7999999999999972</v>
      </c>
      <c r="M20" s="1">
        <f>'Cash-Futures'!M95- 'Cash-Futures'!M57</f>
        <v>2.4209523809523716</v>
      </c>
      <c r="N20" s="24">
        <f t="shared" si="0"/>
        <v>4.1175793650793624</v>
      </c>
    </row>
    <row r="21" spans="1:14" ht="15.75">
      <c r="A21" s="4">
        <v>1997</v>
      </c>
      <c r="B21" s="1">
        <f>'Cash-Futures'!B96- 'Cash-Futures'!B58</f>
        <v>6.5318181818181813</v>
      </c>
      <c r="C21" s="1">
        <f>'Cash-Futures'!C96- 'Cash-Futures'!C58</f>
        <v>16.259999999999991</v>
      </c>
      <c r="D21" s="1">
        <f>'Cash-Futures'!D96- 'Cash-Futures'!D58</f>
        <v>19.88000000000001</v>
      </c>
      <c r="E21" s="1">
        <f>'Cash-Futures'!E96- 'Cash-Futures'!E58</f>
        <v>18.370000000000005</v>
      </c>
      <c r="F21" s="1">
        <f>'Cash-Futures'!F96- 'Cash-Futures'!F58</f>
        <v>14.279999999999987</v>
      </c>
      <c r="G21" s="1">
        <f>'Cash-Futures'!G96- 'Cash-Futures'!G58</f>
        <v>7.6599999999999966</v>
      </c>
      <c r="H21" s="3" t="s">
        <v>12</v>
      </c>
      <c r="I21" s="3" t="s">
        <v>12</v>
      </c>
      <c r="J21" s="1">
        <f>'Cash-Futures'!J96- 'Cash-Futures'!J58</f>
        <v>13.790000000000006</v>
      </c>
      <c r="K21" s="1">
        <f>'Cash-Futures'!K96- 'Cash-Futures'!K58</f>
        <v>14.866521739130434</v>
      </c>
      <c r="L21" s="1">
        <f>'Cash-Futures'!L96- 'Cash-Futures'!L58</f>
        <v>13.130526315789467</v>
      </c>
      <c r="M21" s="1">
        <f>'Cash-Futures'!M96- 'Cash-Futures'!M58</f>
        <v>19.973636363636359</v>
      </c>
      <c r="N21" s="24">
        <f t="shared" si="0"/>
        <v>14.474250260037445</v>
      </c>
    </row>
    <row r="22" spans="1:14" ht="15.75">
      <c r="A22" s="4">
        <v>1998</v>
      </c>
      <c r="B22" s="1">
        <f>'Cash-Futures'!B97- 'Cash-Futures'!B59</f>
        <v>21.299999999999997</v>
      </c>
      <c r="C22" s="1">
        <f>'Cash-Futures'!C97- 'Cash-Futures'!C59</f>
        <v>20.590000000000003</v>
      </c>
      <c r="D22" s="1">
        <f>'Cash-Futures'!D97- 'Cash-Futures'!D59</f>
        <v>22.710000000000008</v>
      </c>
      <c r="E22" s="3" t="s">
        <v>12</v>
      </c>
      <c r="F22" s="1">
        <f>'Cash-Futures'!F97- 'Cash-Futures'!F59</f>
        <v>16.053250000000006</v>
      </c>
      <c r="G22" s="3" t="s">
        <v>12</v>
      </c>
      <c r="H22" s="3" t="s">
        <v>12</v>
      </c>
      <c r="I22" s="3" t="s">
        <v>12</v>
      </c>
      <c r="J22" s="1">
        <f>'Cash-Futures'!J97- 'Cash-Futures'!J59</f>
        <v>9.75</v>
      </c>
      <c r="K22" s="1">
        <f>'Cash-Futures'!K97- 'Cash-Futures'!K59</f>
        <v>11.420000000000002</v>
      </c>
      <c r="L22" s="1">
        <f>'Cash-Futures'!L97- 'Cash-Futures'!L59</f>
        <v>14.581499999999991</v>
      </c>
      <c r="M22" s="1">
        <f>'Cash-Futures'!M97- 'Cash-Futures'!M59</f>
        <v>17.141818181818181</v>
      </c>
      <c r="N22" s="24">
        <f t="shared" si="0"/>
        <v>16.693321022727275</v>
      </c>
    </row>
    <row r="23" spans="1:14" ht="15.75">
      <c r="A23" s="4">
        <v>1999</v>
      </c>
      <c r="B23" s="1">
        <f>'Cash-Futures'!B98- 'Cash-Futures'!B60</f>
        <v>20.569999999999993</v>
      </c>
      <c r="C23" s="1">
        <f>'Cash-Futures'!C98- 'Cash-Futures'!C60</f>
        <v>21.026842105263171</v>
      </c>
      <c r="D23" s="1">
        <f>'Cash-Futures'!D98- 'Cash-Futures'!D60</f>
        <v>20.96521739130435</v>
      </c>
      <c r="E23" s="1">
        <f>'Cash-Futures'!E98- 'Cash-Futures'!E60</f>
        <v>21.040000000000006</v>
      </c>
      <c r="F23" s="1">
        <f>'Cash-Futures'!F98- 'Cash-Futures'!F60</f>
        <v>21.939999999999998</v>
      </c>
      <c r="G23" s="3" t="s">
        <v>12</v>
      </c>
      <c r="H23" s="3" t="s">
        <v>12</v>
      </c>
      <c r="I23" s="1">
        <f>'Cash-Futures'!I98- 'Cash-Futures'!I60</f>
        <v>19.780454545454546</v>
      </c>
      <c r="J23" s="1">
        <f>'Cash-Futures'!J98- 'Cash-Futures'!J60</f>
        <v>17.691607142857137</v>
      </c>
      <c r="K23" s="1">
        <f>'Cash-Futures'!K98- 'Cash-Futures'!K60</f>
        <v>16.700952380952387</v>
      </c>
      <c r="L23" s="1">
        <f>'Cash-Futures'!L98- 'Cash-Futures'!L60</f>
        <v>15.25</v>
      </c>
      <c r="M23" s="1">
        <f>'Cash-Futures'!M98- 'Cash-Futures'!M60</f>
        <v>19.576190476190476</v>
      </c>
      <c r="N23" s="24">
        <f t="shared" si="0"/>
        <v>19.454126404202206</v>
      </c>
    </row>
    <row r="24" spans="1:14" ht="15.75">
      <c r="A24" s="4">
        <v>2000</v>
      </c>
      <c r="B24" s="1">
        <f>'Cash-Futures'!B99- 'Cash-Futures'!B61</f>
        <v>25.277500000000003</v>
      </c>
      <c r="C24" s="1">
        <f>'Cash-Futures'!C99- 'Cash-Futures'!C61</f>
        <v>26.903749999999988</v>
      </c>
      <c r="D24" s="1">
        <f>'Cash-Futures'!D99- 'Cash-Futures'!D61</f>
        <v>26.08</v>
      </c>
      <c r="E24" s="1">
        <f>'Cash-Futures'!E99- 'Cash-Futures'!E61</f>
        <v>22.091250000000002</v>
      </c>
      <c r="F24" s="1">
        <f>'Cash-Futures'!F99- 'Cash-Futures'!F61</f>
        <v>22.283749999999998</v>
      </c>
      <c r="G24" s="1">
        <f>'Cash-Futures'!G99- 'Cash-Futures'!G61</f>
        <v>11.86</v>
      </c>
      <c r="H24" s="3" t="s">
        <v>12</v>
      </c>
      <c r="I24" s="1">
        <f>'Cash-Futures'!I99- 'Cash-Futures'!I61</f>
        <v>21.015000000000001</v>
      </c>
      <c r="J24" s="1">
        <f>'Cash-Futures'!J99- 'Cash-Futures'!J61</f>
        <v>21.846666666666664</v>
      </c>
      <c r="K24" s="1">
        <f>'Cash-Futures'!K99- 'Cash-Futures'!K61</f>
        <v>20.492500000000007</v>
      </c>
      <c r="L24" s="1">
        <f>'Cash-Futures'!L99- 'Cash-Futures'!L61</f>
        <v>19.713999999999999</v>
      </c>
      <c r="M24" s="1">
        <f>'Cash-Futures'!M99- 'Cash-Futures'!M61</f>
        <v>18.64</v>
      </c>
      <c r="N24" s="24">
        <f t="shared" ref="N24:N29" si="1">AVERAGE(B24:M24)</f>
        <v>21.473128787878785</v>
      </c>
    </row>
    <row r="25" spans="1:14" ht="15.75">
      <c r="A25" s="4">
        <v>2001</v>
      </c>
      <c r="B25" s="1">
        <f>'Cash-Futures'!B100- 'Cash-Futures'!B62</f>
        <v>24.044000000000011</v>
      </c>
      <c r="C25" s="1">
        <f>'Cash-Futures'!C100- 'Cash-Futures'!C62</f>
        <v>24.200000000000003</v>
      </c>
      <c r="D25" s="1">
        <f>'Cash-Futures'!D100- 'Cash-Futures'!D62</f>
        <v>26.26166666666667</v>
      </c>
      <c r="E25" s="1">
        <f>'Cash-Futures'!E100- 'Cash-Futures'!E62</f>
        <v>22.472500000000011</v>
      </c>
      <c r="F25" s="1">
        <f>'Cash-Futures'!F100- 'Cash-Futures'!F62</f>
        <v>21.136250000000004</v>
      </c>
      <c r="G25" s="1">
        <f>'Cash-Futures'!G100- 'Cash-Futures'!G62</f>
        <v>16.260000000000005</v>
      </c>
      <c r="H25" s="3" t="s">
        <v>12</v>
      </c>
      <c r="I25" s="1">
        <f>'Cash-Futures'!I100- 'Cash-Futures'!I62</f>
        <v>21.463333333333338</v>
      </c>
      <c r="J25" s="1">
        <f>'Cash-Futures'!J100- 'Cash-Futures'!J62</f>
        <v>17.421250000000001</v>
      </c>
      <c r="K25" s="1">
        <f>'Cash-Futures'!K100- 'Cash-Futures'!K62</f>
        <v>17.172000000000011</v>
      </c>
      <c r="L25" s="1">
        <f>'Cash-Futures'!L100- 'Cash-Futures'!L62</f>
        <v>15.457499999999996</v>
      </c>
      <c r="M25" s="1">
        <f>'Cash-Futures'!M100- 'Cash-Futures'!M62</f>
        <v>19.103333333333339</v>
      </c>
      <c r="N25" s="24">
        <f t="shared" si="1"/>
        <v>20.453803030303039</v>
      </c>
    </row>
    <row r="26" spans="1:14" ht="15.75">
      <c r="A26" s="4">
        <v>2002</v>
      </c>
      <c r="B26" s="1">
        <f>'Cash-Futures'!B101- 'Cash-Futures'!B63</f>
        <v>26.435000000000002</v>
      </c>
      <c r="C26" s="1">
        <f>'Cash-Futures'!C101- 'Cash-Futures'!C63</f>
        <v>28.782499999999999</v>
      </c>
      <c r="D26" s="1">
        <f>'Cash-Futures'!D101- 'Cash-Futures'!D63</f>
        <v>31.99499999999999</v>
      </c>
      <c r="E26" s="3" t="s">
        <v>12</v>
      </c>
      <c r="F26" s="3" t="s">
        <v>12</v>
      </c>
      <c r="G26" s="1">
        <f>'Cash-Futures'!G101- 'Cash-Futures'!G63</f>
        <v>10.989999999999995</v>
      </c>
      <c r="H26" s="3" t="s">
        <v>12</v>
      </c>
      <c r="I26" s="1">
        <f>'Cash-Futures'!I101- 'Cash-Futures'!I63</f>
        <v>16.420000000000002</v>
      </c>
      <c r="J26" s="1">
        <f>'Cash-Futures'!J101- 'Cash-Futures'!J63</f>
        <v>7.3933333333333309</v>
      </c>
      <c r="K26" s="1">
        <f>'Cash-Futures'!K101- 'Cash-Futures'!K63</f>
        <v>9.7380000000000138</v>
      </c>
      <c r="L26" s="1">
        <f>'Cash-Futures'!L101- 'Cash-Futures'!L63</f>
        <v>16.113749999999996</v>
      </c>
      <c r="M26" s="1">
        <f>'Cash-Futures'!M101- 'Cash-Futures'!M63</f>
        <v>21.62166666666667</v>
      </c>
      <c r="N26" s="24">
        <f t="shared" si="1"/>
        <v>18.832138888888885</v>
      </c>
    </row>
    <row r="27" spans="1:14" ht="15.75">
      <c r="A27" s="4">
        <v>2003</v>
      </c>
      <c r="B27" s="1">
        <f>'Cash-Futures'!B102- 'Cash-Futures'!B64</f>
        <v>21.535000000000011</v>
      </c>
      <c r="C27" s="1">
        <f>'Cash-Futures'!C102- 'Cash-Futures'!C64</f>
        <v>22.34375</v>
      </c>
      <c r="D27" s="1">
        <f>'Cash-Futures'!D102- 'Cash-Futures'!D64</f>
        <v>25.25833333333334</v>
      </c>
      <c r="E27" s="1">
        <f>'Cash-Futures'!E102- 'Cash-Futures'!E64</f>
        <v>28.344999999999999</v>
      </c>
      <c r="F27" s="1">
        <f>'Cash-Futures'!F102- 'Cash-Futures'!F64</f>
        <v>23.742500000000007</v>
      </c>
      <c r="G27" s="1">
        <f>'Cash-Futures'!G102- 'Cash-Futures'!G64</f>
        <v>19.909999999999997</v>
      </c>
      <c r="H27" s="3" t="s">
        <v>12</v>
      </c>
      <c r="I27" s="1">
        <f>'Cash-Futures'!I102- 'Cash-Futures'!I64</f>
        <v>14.980000000000004</v>
      </c>
      <c r="J27" s="1">
        <f>'Cash-Futures'!J102- 'Cash-Futures'!J64</f>
        <v>9.7527500000000202</v>
      </c>
      <c r="K27" s="1">
        <f>'Cash-Futures'!K102- 'Cash-Futures'!K64</f>
        <v>15.791000000000011</v>
      </c>
      <c r="L27" s="1">
        <f>'Cash-Futures'!L102- 'Cash-Futures'!L64</f>
        <v>20.033749999999998</v>
      </c>
      <c r="M27" s="1">
        <f>'Cash-Futures'!M102- 'Cash-Futures'!M64</f>
        <v>28.156666666666652</v>
      </c>
      <c r="N27" s="24">
        <f t="shared" si="1"/>
        <v>20.895340909090915</v>
      </c>
    </row>
    <row r="28" spans="1:14" ht="15.75">
      <c r="A28" s="4">
        <v>2004</v>
      </c>
      <c r="B28" s="1">
        <f>'Cash-Futures'!B103- 'Cash-Futures'!B65</f>
        <v>35.64</v>
      </c>
      <c r="C28" s="1">
        <f>'Cash-Futures'!C103- 'Cash-Futures'!C65</f>
        <v>39.405000000000001</v>
      </c>
      <c r="D28" s="1">
        <f>'Cash-Futures'!D103- 'Cash-Futures'!D65</f>
        <v>32.027000000000015</v>
      </c>
      <c r="E28" s="1">
        <f>'Cash-Futures'!E103- 'Cash-Futures'!E65</f>
        <v>29.480000000000004</v>
      </c>
      <c r="F28" s="1">
        <f>'Cash-Futures'!F103- 'Cash-Futures'!F65</f>
        <v>28.75</v>
      </c>
      <c r="G28" s="1">
        <f>'Cash-Futures'!G103- 'Cash-Futures'!G65</f>
        <v>30.35499999999999</v>
      </c>
      <c r="H28" s="3" t="s">
        <v>12</v>
      </c>
      <c r="I28" s="1">
        <f>'Cash-Futures'!I103- 'Cash-Futures'!I65</f>
        <v>23.400000000000006</v>
      </c>
      <c r="J28" s="1">
        <f>'Cash-Futures'!J103- 'Cash-Futures'!J65</f>
        <v>19.430000000000007</v>
      </c>
      <c r="K28" s="1">
        <f>'Cash-Futures'!K103- 'Cash-Futures'!K65</f>
        <v>21.938333333333318</v>
      </c>
      <c r="L28" s="1">
        <f>'Cash-Futures'!L103- 'Cash-Futures'!L65</f>
        <v>29.617499999999993</v>
      </c>
      <c r="M28" s="1">
        <f>'Cash-Futures'!M103- 'Cash-Futures'!M65</f>
        <v>37.96333333333331</v>
      </c>
      <c r="N28" s="24">
        <f t="shared" si="1"/>
        <v>29.818742424242426</v>
      </c>
    </row>
    <row r="29" spans="1:14" ht="15.75">
      <c r="A29" s="4">
        <v>2005</v>
      </c>
      <c r="B29" s="1">
        <f>'Cash-Futures'!B104- 'Cash-Futures'!B66</f>
        <v>37.468999999999994</v>
      </c>
      <c r="C29" s="1">
        <f>'Cash-Futures'!C104- 'Cash-Futures'!C66</f>
        <v>41.538552631578952</v>
      </c>
      <c r="D29" s="1">
        <f>'Cash-Futures'!D104- 'Cash-Futures'!D66</f>
        <v>40.430454545454538</v>
      </c>
      <c r="E29" s="1">
        <f>'Cash-Futures'!E104- 'Cash-Futures'!E66</f>
        <v>34.946309523809518</v>
      </c>
      <c r="F29" s="1">
        <f>'Cash-Futures'!F104- 'Cash-Futures'!F66</f>
        <v>32.9145238095238</v>
      </c>
      <c r="G29" s="3" t="s">
        <v>12</v>
      </c>
      <c r="H29" s="3" t="s">
        <v>12</v>
      </c>
      <c r="I29" s="1">
        <f>'Cash-Futures'!I104- 'Cash-Futures'!I66</f>
        <v>24.431956521739139</v>
      </c>
      <c r="J29" s="1">
        <f>'Cash-Futures'!J104- 'Cash-Futures'!J66</f>
        <v>27.426964285714291</v>
      </c>
      <c r="K29" s="1">
        <f>'Cash-Futures'!K104- 'Cash-Futures'!K66</f>
        <v>27.466309523809542</v>
      </c>
      <c r="L29" s="1">
        <f>'Cash-Futures'!L104- 'Cash-Futures'!L66</f>
        <v>35.452666666666701</v>
      </c>
      <c r="M29" s="1">
        <f>'Cash-Futures'!M104- 'Cash-Futures'!M66</f>
        <v>40.849999999999994</v>
      </c>
      <c r="N29" s="24">
        <f t="shared" si="1"/>
        <v>34.29267375082965</v>
      </c>
    </row>
    <row r="30" spans="1:14" ht="15.75">
      <c r="A30" s="4">
        <v>2006</v>
      </c>
      <c r="B30" s="1">
        <f>'Cash-Futures'!B105- 'Cash-Futures'!B67</f>
        <v>45.286500000000004</v>
      </c>
      <c r="C30" s="1">
        <f>'Cash-Futures'!C105- 'Cash-Futures'!C67</f>
        <v>53.046754385964903</v>
      </c>
      <c r="D30" s="1">
        <f>'Cash-Futures'!D105- 'Cash-Futures'!D67</f>
        <v>39.718152173913055</v>
      </c>
      <c r="E30" s="1">
        <f>'Cash-Futures'!E105- 'Cash-Futures'!E67</f>
        <v>32.678421052631592</v>
      </c>
      <c r="F30" s="1">
        <f>'Cash-Futures'!F105- 'Cash-Futures'!F67</f>
        <v>36.290000000000006</v>
      </c>
      <c r="G30" s="1">
        <f>'Cash-Futures'!G105- 'Cash-Futures'!G67</f>
        <v>20.739999999999995</v>
      </c>
      <c r="H30" s="1">
        <f>'Cash-Futures'!H105- 'Cash-Futures'!H67</f>
        <v>27.33</v>
      </c>
      <c r="I30" s="1">
        <f>'Cash-Futures'!I105- 'Cash-Futures'!I67</f>
        <v>33.237499999999997</v>
      </c>
      <c r="J30" s="1">
        <f>'Cash-Futures'!J105- 'Cash-Futures'!J67</f>
        <v>21.741250000000008</v>
      </c>
      <c r="K30" s="1">
        <f>'Cash-Futures'!K105- 'Cash-Futures'!K67</f>
        <v>26.370000000000005</v>
      </c>
      <c r="L30" s="1">
        <f>'Cash-Futures'!L105- 'Cash-Futures'!L67</f>
        <v>28.12299999999999</v>
      </c>
      <c r="M30" s="1">
        <f>'Cash-Futures'!M105- 'Cash-Futures'!M67</f>
        <v>21.559999999999988</v>
      </c>
      <c r="N30" s="24">
        <f t="shared" ref="N30:N36" si="2">AVERAGE(B30:M30)</f>
        <v>32.176798134375794</v>
      </c>
    </row>
    <row r="31" spans="1:14" ht="15.75">
      <c r="A31" s="4">
        <v>2007</v>
      </c>
      <c r="B31" s="1">
        <f>'Cash-Futures'!B106- 'Cash-Futures'!B68</f>
        <v>25.400000000000006</v>
      </c>
      <c r="C31" s="1">
        <f>'Cash-Futures'!C106- 'Cash-Futures'!C68</f>
        <v>23.78</v>
      </c>
      <c r="D31" s="1">
        <f>'Cash-Futures'!D106- 'Cash-Futures'!D68</f>
        <v>31.089999999999989</v>
      </c>
      <c r="E31" s="1">
        <f>'Cash-Futures'!E106- 'Cash-Futures'!E68</f>
        <v>22.65000000000002</v>
      </c>
      <c r="F31" s="3" t="s">
        <v>12</v>
      </c>
      <c r="G31" s="3" t="s">
        <v>12</v>
      </c>
      <c r="H31" s="3" t="s">
        <v>12</v>
      </c>
      <c r="I31" s="1">
        <f>'Cash-Futures'!I106- 'Cash-Futures'!I68</f>
        <v>14.430000000000007</v>
      </c>
      <c r="J31" s="1">
        <f>'Cash-Futures'!J106- 'Cash-Futures'!J68</f>
        <v>15.690000000000012</v>
      </c>
      <c r="K31" s="1">
        <f>'Cash-Futures'!K106- 'Cash-Futures'!K68</f>
        <v>17.419999999999987</v>
      </c>
      <c r="L31" s="1">
        <f>'Cash-Futures'!L106- 'Cash-Futures'!L68</f>
        <v>19.499999999999986</v>
      </c>
      <c r="M31" s="1">
        <f>'Cash-Futures'!M106- 'Cash-Futures'!M68</f>
        <v>26.39</v>
      </c>
      <c r="N31" s="24">
        <f t="shared" si="2"/>
        <v>21.816666666666663</v>
      </c>
    </row>
    <row r="32" spans="1:14" ht="15.75">
      <c r="A32" s="4">
        <v>2008</v>
      </c>
      <c r="B32" s="1">
        <f>'Cash-Futures'!B107- 'Cash-Futures'!B69</f>
        <v>25.260000000000005</v>
      </c>
      <c r="C32" s="1">
        <f>'Cash-Futures'!C107- 'Cash-Futures'!C69</f>
        <v>24.63000000000001</v>
      </c>
      <c r="D32" s="1">
        <f>'Cash-Futures'!D107- 'Cash-Futures'!D69</f>
        <v>28.36</v>
      </c>
      <c r="E32" s="1">
        <f>'Cash-Futures'!E107- 'Cash-Futures'!E69</f>
        <v>16.180000000000007</v>
      </c>
      <c r="F32" s="1">
        <f>'Cash-Futures'!F107- 'Cash-Futures'!F69</f>
        <v>12.650000000000006</v>
      </c>
      <c r="G32" s="1">
        <f>'Cash-Futures'!G107- 'Cash-Futures'!G69</f>
        <v>3.3700000000000045</v>
      </c>
      <c r="H32" s="3" t="s">
        <v>12</v>
      </c>
      <c r="I32" s="1">
        <f>'Cash-Futures'!I107- 'Cash-Futures'!I69</f>
        <v>-4.710000000000008</v>
      </c>
      <c r="J32" s="1">
        <f>'Cash-Futures'!J107- 'Cash-Futures'!J69</f>
        <v>9.5200000000000102</v>
      </c>
      <c r="K32" s="1">
        <f>'Cash-Futures'!K107- 'Cash-Futures'!K69</f>
        <v>13.13000000000001</v>
      </c>
      <c r="L32" s="1">
        <f>'Cash-Futures'!L107- 'Cash-Futures'!L69</f>
        <v>19.169999999999987</v>
      </c>
      <c r="M32" s="1">
        <f>'Cash-Futures'!M107- 'Cash-Futures'!M69</f>
        <v>15.5</v>
      </c>
      <c r="N32" s="24">
        <f t="shared" si="2"/>
        <v>14.823636363636366</v>
      </c>
    </row>
    <row r="33" spans="1:14" ht="15.75">
      <c r="A33" s="4">
        <v>2009</v>
      </c>
      <c r="B33" s="1">
        <f>'Cash-Futures'!B108- 'Cash-Futures'!B70</f>
        <v>24.11</v>
      </c>
      <c r="C33" s="1">
        <f>'Cash-Futures'!C108- 'Cash-Futures'!C70</f>
        <v>26.400000000000006</v>
      </c>
      <c r="D33" s="1">
        <f>'Cash-Futures'!D108- 'Cash-Futures'!D70</f>
        <v>22.519999999999996</v>
      </c>
      <c r="E33" s="1">
        <f>'Cash-Futures'!E108- 'Cash-Futures'!E70</f>
        <v>19.800000000000011</v>
      </c>
      <c r="F33" s="1">
        <f>'Cash-Futures'!F108- 'Cash-Futures'!F70</f>
        <v>20.370000000000005</v>
      </c>
      <c r="G33" s="1">
        <f>'Cash-Futures'!G108- 'Cash-Futures'!G70</f>
        <v>14</v>
      </c>
      <c r="H33" s="3" t="s">
        <v>12</v>
      </c>
      <c r="I33" s="1">
        <f>'Cash-Futures'!I108- 'Cash-Futures'!I70</f>
        <v>7.2000000000000028</v>
      </c>
      <c r="J33" s="1">
        <f>'Cash-Futures'!J108- 'Cash-Futures'!J70</f>
        <v>11.200000000000003</v>
      </c>
      <c r="K33" s="1">
        <f>'Cash-Futures'!K108- 'Cash-Futures'!K70</f>
        <v>16.460000000000008</v>
      </c>
      <c r="L33" s="1">
        <f>'Cash-Futures'!L108- 'Cash-Futures'!L70</f>
        <v>20.493750076293935</v>
      </c>
      <c r="M33" s="1">
        <f>'Cash-Futures'!M108- 'Cash-Futures'!M70</f>
        <v>23.853409437699753</v>
      </c>
      <c r="N33" s="24">
        <f t="shared" si="2"/>
        <v>18.764287228544884</v>
      </c>
    </row>
    <row r="34" spans="1:14" ht="15.75">
      <c r="A34" s="4">
        <v>2010</v>
      </c>
      <c r="B34" s="1">
        <f>'Cash-Futures'!B109- 'Cash-Futures'!B71</f>
        <v>30.185788349352379</v>
      </c>
      <c r="C34" s="1">
        <f>'Cash-Futures'!C109- 'Cash-Futures'!C71</f>
        <v>29.082368902909124</v>
      </c>
      <c r="D34" s="1">
        <f>'Cash-Futures'!D109- 'Cash-Futures'!D71</f>
        <v>29.603478459897246</v>
      </c>
      <c r="E34" s="1">
        <f>'Cash-Futures'!E109- 'Cash-Futures'!E71</f>
        <v>29.837499583851198</v>
      </c>
      <c r="F34" s="1">
        <f>'Cash-Futures'!F109- 'Cash-Futures'!F71</f>
        <v>24.005249481201176</v>
      </c>
      <c r="G34" s="1">
        <f>'Cash-Futures'!G109- 'Cash-Futures'!G71</f>
        <v>23.959318112460039</v>
      </c>
      <c r="H34" s="1">
        <f>'Cash-Futures'!H109- 'Cash-Futures'!H71</f>
        <v>14.145237877255397</v>
      </c>
      <c r="I34" s="1">
        <f>'Cash-Futures'!I109- 'Cash-Futures'!I71</f>
        <v>27.167045870694238</v>
      </c>
      <c r="J34" s="1">
        <f>'Cash-Futures'!J109- 'Cash-Futures'!J71</f>
        <v>24.229285496303021</v>
      </c>
      <c r="K34" s="1">
        <f>'Cash-Futures'!K109- 'Cash-Futures'!K71</f>
        <v>27.444523664202009</v>
      </c>
      <c r="L34" s="1">
        <f>'Cash-Futures'!L109- 'Cash-Futures'!L71</f>
        <v>27.076428062802279</v>
      </c>
      <c r="M34" s="1">
        <f>'Cash-Futures'!M109- 'Cash-Futures'!M71</f>
        <v>28.254772616299718</v>
      </c>
      <c r="N34" s="24">
        <f t="shared" si="2"/>
        <v>26.249249706435652</v>
      </c>
    </row>
    <row r="35" spans="1:14" ht="15.75">
      <c r="A35" s="4">
        <v>2011</v>
      </c>
      <c r="B35" s="1">
        <f>'Cash-Futures'!B110- 'Cash-Futures'!B72</f>
        <v>35.138749923706044</v>
      </c>
      <c r="C35" s="1">
        <f>'Cash-Futures'!C110- 'Cash-Futures'!C72</f>
        <v>33.838158215974516</v>
      </c>
      <c r="D35" s="1">
        <f>'Cash-Futures'!D110- 'Cash-Futures'!D72</f>
        <v>42.034348157799741</v>
      </c>
      <c r="E35" s="1">
        <f>'Cash-Futures'!E110- 'Cash-Futures'!E72</f>
        <v>30.433749237060539</v>
      </c>
      <c r="F35" s="1">
        <f>'Cash-Futures'!F110- 'Cash-Futures'!F72</f>
        <v>27.221429951985684</v>
      </c>
      <c r="G35" s="3" t="s">
        <v>12</v>
      </c>
      <c r="H35" s="1">
        <f>'Cash-Futures'!H110- 'Cash-Futures'!H72</f>
        <v>6.7425003051757812</v>
      </c>
      <c r="I35" s="1">
        <f>'Cash-Futures'!I110- 'Cash-Futures'!I72</f>
        <v>15.141303684400469</v>
      </c>
      <c r="J35" s="1">
        <f>'Cash-Futures'!J110- 'Cash-Futures'!J72</f>
        <v>-7.6169051978701674</v>
      </c>
      <c r="K35" s="1">
        <f>'Cash-Futures'!K110- 'Cash-Futures'!K72</f>
        <v>30.529523518880211</v>
      </c>
      <c r="L35" s="1">
        <f>'Cash-Futures'!L110- 'Cash-Futures'!L72</f>
        <v>32.541429152715779</v>
      </c>
      <c r="M35" s="1">
        <f>'Cash-Futures'!M110- 'Cash-Futures'!M72</f>
        <v>30.406903599330349</v>
      </c>
      <c r="N35" s="24">
        <f t="shared" si="2"/>
        <v>25.128290049923535</v>
      </c>
    </row>
    <row r="36" spans="1:14" ht="15.75">
      <c r="A36" s="4">
        <v>2012</v>
      </c>
      <c r="B36" s="1">
        <f>'Cash-Futures'!B111- 'Cash-Futures'!B73</f>
        <v>43.134999694824216</v>
      </c>
      <c r="C36" s="1">
        <f>'Cash-Futures'!C111- 'Cash-Futures'!C73</f>
        <v>48.696999664306645</v>
      </c>
      <c r="D36" s="1">
        <f>'Cash-Futures'!D111- 'Cash-Futures'!D73</f>
        <v>46.18272796630859</v>
      </c>
      <c r="E36" s="1">
        <f>'Cash-Futures'!E111- 'Cash-Futures'!E73</f>
        <v>37.164999694824218</v>
      </c>
      <c r="F36" s="1">
        <f>'Cash-Futures'!F111- 'Cash-Futures'!F73</f>
        <v>31.184316961115059</v>
      </c>
      <c r="G36" s="1">
        <f>'Cash-Futures'!G111- 'Cash-Futures'!G73</f>
        <v>24.780952090308773</v>
      </c>
      <c r="H36" s="1">
        <f>'Cash-Futures'!H111- 'Cash-Futures'!H73</f>
        <v>7.3654763357979789</v>
      </c>
      <c r="I36" s="1">
        <f>'Cash-Futures'!I111- 'Cash-Futures'!I73</f>
        <v>33.910000132685127</v>
      </c>
      <c r="J36" s="1">
        <f>'Cash-Futures'!J111- 'Cash-Futures'!J73</f>
        <v>29.429212132504119</v>
      </c>
      <c r="K36" s="1">
        <f>'Cash-Futures'!K111- 'Cash-Futures'!K73</f>
        <v>28.264128577190917</v>
      </c>
      <c r="L36" s="1">
        <f>'Cash-Futures'!L111- 'Cash-Futures'!L73</f>
        <v>27.619525146484364</v>
      </c>
      <c r="M36" s="1">
        <f>'Cash-Futures'!M111- 'Cash-Futures'!M73</f>
        <v>32.758752593994132</v>
      </c>
      <c r="N36" s="24">
        <f t="shared" si="2"/>
        <v>32.541007582528678</v>
      </c>
    </row>
    <row r="37" spans="1:14" ht="15.75">
      <c r="A37" s="4">
        <v>2013</v>
      </c>
      <c r="B37" s="1">
        <f>'Cash-Futures'!B112- 'Cash-Futures'!B74</f>
        <v>37.689047764369434</v>
      </c>
      <c r="C37" s="1">
        <f>'Cash-Futures'!C112- 'Cash-Futures'!C74</f>
        <v>36.633946725945719</v>
      </c>
      <c r="D37" s="1">
        <f>'Cash-Futures'!D112- 'Cash-Futures'!D74</f>
        <v>38.353750000000019</v>
      </c>
      <c r="E37" s="1">
        <f>'Cash-Futures'!E112- 'Cash-Futures'!E74</f>
        <v>44.549318459250713</v>
      </c>
      <c r="F37" s="1">
        <f>'Cash-Futures'!F112- 'Cash-Futures'!F74</f>
        <v>39.466818736683251</v>
      </c>
      <c r="G37" s="1">
        <f>'Cash-Futures'!G112- 'Cash-Futures'!G74</f>
        <v>44.063749694824224</v>
      </c>
      <c r="H37" s="3" t="s">
        <v>12</v>
      </c>
      <c r="I37" s="1">
        <f>'Cash-Futures'!I112- 'Cash-Futures'!I74</f>
        <v>20.279544483531595</v>
      </c>
      <c r="J37" s="1">
        <f>'Cash-Futures'!J112- 'Cash-Futures'!J74</f>
        <v>25.477499694824218</v>
      </c>
      <c r="K37" s="1">
        <f>'Cash-Futures'!K112- 'Cash-Futures'!K74</f>
        <v>37.527173621136228</v>
      </c>
      <c r="L37" s="1">
        <f>'Cash-Futures'!L112- 'Cash-Futures'!L74</f>
        <v>41.563749694824224</v>
      </c>
      <c r="M37" s="1">
        <f>'Cash-Futures'!M112- 'Cash-Futures'!M74</f>
        <v>49.857618321010051</v>
      </c>
      <c r="N37" s="24">
        <f t="shared" ref="N37:N38" si="3">AVERAGE(B37:M37)</f>
        <v>37.769292472399975</v>
      </c>
    </row>
    <row r="38" spans="1:14" ht="15.75">
      <c r="A38" s="4">
        <v>2014</v>
      </c>
      <c r="B38" s="1">
        <f>'Cash-Futures'!B113- 'Cash-Futures'!B75</f>
        <v>58.091904035295784</v>
      </c>
      <c r="C38" s="1">
        <f>'Cash-Futures'!C113- 'Cash-Futures'!C75</f>
        <v>57.015526476408297</v>
      </c>
      <c r="D38" s="1">
        <f>'Cash-Futures'!D113- 'Cash-Futures'!D75</f>
        <v>56.385952526274195</v>
      </c>
      <c r="E38" s="3" t="s">
        <v>12</v>
      </c>
      <c r="F38" s="1">
        <f>'Cash-Futures'!F113- 'Cash-Futures'!F75</f>
        <v>51.488333188011552</v>
      </c>
      <c r="G38" s="3" t="s">
        <v>12</v>
      </c>
      <c r="H38" s="1">
        <f>'Cash-Futures'!H113- 'Cash-Futures'!H75</f>
        <v>77.52181868119672</v>
      </c>
      <c r="I38" s="1">
        <f>'Cash-Futures'!I113- 'Cash-Futures'!I75</f>
        <v>70.481191725957956</v>
      </c>
      <c r="J38" s="1">
        <f>'Cash-Futures'!J113- 'Cash-Futures'!J75</f>
        <v>83.033808506556937</v>
      </c>
      <c r="K38" s="1">
        <f>'Cash-Futures'!K113- 'Cash-Futures'!K75</f>
        <v>93.096304427437161</v>
      </c>
      <c r="L38" s="1">
        <f>'Cash-Futures'!L113- 'Cash-Futures'!L75</f>
        <v>91.41815773411804</v>
      </c>
      <c r="M38" s="1">
        <f>'Cash-Futures'!M113- 'Cash-Futures'!M75</f>
        <v>105.44999999999999</v>
      </c>
      <c r="N38" s="24">
        <f t="shared" si="3"/>
        <v>74.398299730125672</v>
      </c>
    </row>
    <row r="39" spans="1:14" ht="15.75">
      <c r="A39" s="4">
        <v>2015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9"/>
    </row>
    <row r="40" spans="1:14" ht="15.7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9"/>
    </row>
    <row r="41" spans="1:14" ht="15.75">
      <c r="A41" s="14"/>
      <c r="B41" s="82" t="s">
        <v>0</v>
      </c>
      <c r="C41" s="82" t="s">
        <v>1</v>
      </c>
      <c r="D41" s="82" t="s">
        <v>2</v>
      </c>
      <c r="E41" s="82" t="s">
        <v>3</v>
      </c>
      <c r="F41" s="82" t="s">
        <v>4</v>
      </c>
      <c r="G41" s="82" t="s">
        <v>5</v>
      </c>
      <c r="H41" s="82" t="s">
        <v>6</v>
      </c>
      <c r="I41" s="82" t="s">
        <v>7</v>
      </c>
      <c r="J41" s="82" t="s">
        <v>8</v>
      </c>
      <c r="K41" s="82" t="s">
        <v>9</v>
      </c>
      <c r="L41" s="82" t="s">
        <v>10</v>
      </c>
      <c r="M41" s="82" t="s">
        <v>11</v>
      </c>
      <c r="N41" s="9"/>
    </row>
    <row r="42" spans="1:14" ht="15.75">
      <c r="A42" s="32" t="s">
        <v>88</v>
      </c>
      <c r="B42" s="33">
        <f>AVERAGE(B7:B38)</f>
        <v>21.467790873417691</v>
      </c>
      <c r="C42" s="33">
        <f t="shared" ref="C42:M42" si="4">AVERAGE(C7:C38)</f>
        <v>23.542004659635978</v>
      </c>
      <c r="D42" s="33">
        <f t="shared" si="4"/>
        <v>24.349971288154741</v>
      </c>
      <c r="E42" s="33">
        <f t="shared" si="4"/>
        <v>21.131346467290619</v>
      </c>
      <c r="F42" s="33">
        <f t="shared" si="4"/>
        <v>20.816428349259329</v>
      </c>
      <c r="G42" s="33">
        <f t="shared" si="4"/>
        <v>15.085609560764915</v>
      </c>
      <c r="H42" s="33">
        <f t="shared" si="4"/>
        <v>13.721668879961724</v>
      </c>
      <c r="I42" s="33">
        <f t="shared" si="4"/>
        <v>16.552047510635585</v>
      </c>
      <c r="J42" s="33">
        <f t="shared" si="4"/>
        <v>15.012710064402803</v>
      </c>
      <c r="K42" s="33">
        <f t="shared" si="4"/>
        <v>17.047414712064757</v>
      </c>
      <c r="L42" s="33">
        <f t="shared" si="4"/>
        <v>18.94835102655296</v>
      </c>
      <c r="M42" s="33">
        <f t="shared" si="4"/>
        <v>21.10184543659161</v>
      </c>
    </row>
    <row r="43" spans="1:14" ht="15.75">
      <c r="A43" s="32" t="s">
        <v>89</v>
      </c>
      <c r="B43" s="33">
        <f>STDEV(B7:B38)</f>
        <v>13.972320729632123</v>
      </c>
      <c r="C43" s="33">
        <f>STDEV(C7:C38)</f>
        <v>13.875483491894393</v>
      </c>
      <c r="D43" s="33">
        <f t="shared" ref="D43:M43" si="5">STDEV(D7:D38)</f>
        <v>12.410825502519353</v>
      </c>
      <c r="E43" s="33">
        <f t="shared" si="5"/>
        <v>9.4397680984691146</v>
      </c>
      <c r="F43" s="33">
        <f t="shared" si="5"/>
        <v>10.485566476727493</v>
      </c>
      <c r="G43" s="33">
        <f t="shared" si="5"/>
        <v>9.9135084818370061</v>
      </c>
      <c r="H43" s="33">
        <f t="shared" si="5"/>
        <v>19.447483909040276</v>
      </c>
      <c r="I43" s="33">
        <f t="shared" si="5"/>
        <v>14.458512832013403</v>
      </c>
      <c r="J43" s="33">
        <f t="shared" si="5"/>
        <v>14.912807174831034</v>
      </c>
      <c r="K43" s="33">
        <f t="shared" si="5"/>
        <v>16.685791746687798</v>
      </c>
      <c r="L43" s="33">
        <f t="shared" si="5"/>
        <v>16.652896408548866</v>
      </c>
      <c r="M43" s="33">
        <f t="shared" si="5"/>
        <v>19.498242176440932</v>
      </c>
    </row>
    <row r="44" spans="1:14" ht="15.75">
      <c r="A44" s="36" t="s">
        <v>90</v>
      </c>
      <c r="B44" s="37">
        <f>AVERAGE(B29:B38)</f>
        <v>36.176598976754789</v>
      </c>
      <c r="C44" s="37">
        <f>AVERAGE(C29:C38)</f>
        <v>37.46623070030882</v>
      </c>
      <c r="D44" s="37">
        <f t="shared" ref="D44:M44" si="6">AVERAGE(D29:D38)</f>
        <v>37.467886382964728</v>
      </c>
      <c r="E44" s="37">
        <f t="shared" si="6"/>
        <v>29.804477505714203</v>
      </c>
      <c r="F44" s="37">
        <f t="shared" si="6"/>
        <v>30.621185792057833</v>
      </c>
      <c r="G44" s="37">
        <f t="shared" si="6"/>
        <v>21.819003316265508</v>
      </c>
      <c r="H44" s="37">
        <f t="shared" si="6"/>
        <v>26.621006639885174</v>
      </c>
      <c r="I44" s="37">
        <f t="shared" si="6"/>
        <v>24.156854241900852</v>
      </c>
      <c r="J44" s="37">
        <f t="shared" si="6"/>
        <v>24.013111491803244</v>
      </c>
      <c r="K44" s="37">
        <f t="shared" si="6"/>
        <v>31.770796333265604</v>
      </c>
      <c r="L44" s="37">
        <f t="shared" si="6"/>
        <v>34.29587065339053</v>
      </c>
      <c r="M44" s="37">
        <f t="shared" si="6"/>
        <v>37.488145656833396</v>
      </c>
      <c r="N44" s="13"/>
    </row>
    <row r="45" spans="1:14" ht="15.75">
      <c r="A45" s="36" t="s">
        <v>91</v>
      </c>
      <c r="B45" s="37">
        <f>STDEV(B29:B38)</f>
        <v>10.716161247681089</v>
      </c>
      <c r="C45" s="37">
        <f t="shared" ref="C45:M45" si="7">STDEV(C29:C38)</f>
        <v>12.139602764802744</v>
      </c>
      <c r="D45" s="37">
        <f t="shared" si="7"/>
        <v>9.8783645325370664</v>
      </c>
      <c r="E45" s="37">
        <f t="shared" si="7"/>
        <v>8.9692891919453839</v>
      </c>
      <c r="F45" s="37">
        <f t="shared" si="7"/>
        <v>11.373072996627565</v>
      </c>
      <c r="G45" s="37">
        <f t="shared" si="7"/>
        <v>13.497033850391906</v>
      </c>
      <c r="H45" s="37">
        <f t="shared" si="7"/>
        <v>29.635159041495477</v>
      </c>
      <c r="I45" s="37">
        <f t="shared" si="7"/>
        <v>20.123007054554499</v>
      </c>
      <c r="J45" s="37">
        <f t="shared" si="7"/>
        <v>23.512979818041359</v>
      </c>
      <c r="K45" s="37">
        <f t="shared" si="7"/>
        <v>22.759736060930596</v>
      </c>
      <c r="L45" s="37">
        <f t="shared" si="7"/>
        <v>21.326041841631444</v>
      </c>
      <c r="M45" s="37">
        <f t="shared" si="7"/>
        <v>25.79221487231883</v>
      </c>
      <c r="N45" s="13"/>
    </row>
    <row r="46" spans="1:14" ht="15.75">
      <c r="A46" s="45" t="s">
        <v>92</v>
      </c>
      <c r="B46" s="38">
        <f>AVERAGE(B33:B38)</f>
        <v>38.058414961257974</v>
      </c>
      <c r="C46" s="38">
        <f t="shared" ref="C46:M46" si="8">AVERAGE(C33:C38)</f>
        <v>38.611166664257389</v>
      </c>
      <c r="D46" s="38">
        <f t="shared" si="8"/>
        <v>39.180042851713303</v>
      </c>
      <c r="E46" s="38">
        <f t="shared" si="8"/>
        <v>32.357113394997342</v>
      </c>
      <c r="F46" s="38">
        <f t="shared" si="8"/>
        <v>32.289358053166119</v>
      </c>
      <c r="G46" s="38">
        <f t="shared" si="8"/>
        <v>26.701004974398259</v>
      </c>
      <c r="H46" s="38">
        <f t="shared" si="8"/>
        <v>26.443758299856469</v>
      </c>
      <c r="I46" s="38">
        <f t="shared" si="8"/>
        <v>29.029847649544894</v>
      </c>
      <c r="J46" s="38">
        <f t="shared" si="8"/>
        <v>27.625483438719687</v>
      </c>
      <c r="K46" s="38">
        <f t="shared" si="8"/>
        <v>38.886942301474427</v>
      </c>
      <c r="L46" s="38">
        <f t="shared" si="8"/>
        <v>40.118839977873101</v>
      </c>
      <c r="M46" s="38">
        <f t="shared" si="8"/>
        <v>45.09690942805566</v>
      </c>
      <c r="N46" s="13"/>
    </row>
    <row r="47" spans="1:14" ht="15.75">
      <c r="A47" s="45" t="s">
        <v>93</v>
      </c>
      <c r="B47" s="38">
        <f>STDEV(B33:B38)</f>
        <v>11.76698604398119</v>
      </c>
      <c r="C47" s="38">
        <f t="shared" ref="C47:M47" si="9">STDEV(C33:C38)</f>
        <v>11.891560652923395</v>
      </c>
      <c r="D47" s="38">
        <f t="shared" si="9"/>
        <v>12.02645715555491</v>
      </c>
      <c r="E47" s="38">
        <f t="shared" si="9"/>
        <v>9.2126884683169799</v>
      </c>
      <c r="F47" s="38">
        <f t="shared" si="9"/>
        <v>11.469255864068801</v>
      </c>
      <c r="G47" s="38">
        <f t="shared" si="9"/>
        <v>12.569591368497152</v>
      </c>
      <c r="H47" s="38">
        <f t="shared" si="9"/>
        <v>34.216673645938883</v>
      </c>
      <c r="I47" s="38">
        <f t="shared" si="9"/>
        <v>22.322641205011589</v>
      </c>
      <c r="J47" s="38">
        <f t="shared" si="9"/>
        <v>30.335808483243394</v>
      </c>
      <c r="K47" s="38">
        <f t="shared" si="9"/>
        <v>27.412009114111054</v>
      </c>
      <c r="L47" s="38">
        <f t="shared" si="9"/>
        <v>26.086803003132292</v>
      </c>
      <c r="M47" s="38">
        <f t="shared" si="9"/>
        <v>30.880835935203603</v>
      </c>
      <c r="N47" s="13"/>
    </row>
    <row r="48" spans="1:14" ht="15.75">
      <c r="A48" s="48" t="s">
        <v>94</v>
      </c>
      <c r="B48" s="52">
        <f>B46+2*B47</f>
        <v>61.592387049220349</v>
      </c>
      <c r="C48" s="52">
        <f t="shared" ref="C48:M48" si="10">C46+2*C47</f>
        <v>62.39428797010418</v>
      </c>
      <c r="D48" s="52">
        <f t="shared" si="10"/>
        <v>63.232957162823126</v>
      </c>
      <c r="E48" s="52">
        <f t="shared" si="10"/>
        <v>50.782490331631301</v>
      </c>
      <c r="F48" s="52">
        <f t="shared" si="10"/>
        <v>55.227869781303724</v>
      </c>
      <c r="G48" s="52">
        <f t="shared" si="10"/>
        <v>51.840187711392559</v>
      </c>
      <c r="H48" s="52">
        <f t="shared" si="10"/>
        <v>94.877105591734235</v>
      </c>
      <c r="I48" s="52">
        <f t="shared" si="10"/>
        <v>73.675130059568076</v>
      </c>
      <c r="J48" s="52">
        <f t="shared" si="10"/>
        <v>88.297100405206479</v>
      </c>
      <c r="K48" s="52">
        <f t="shared" si="10"/>
        <v>93.710960529696536</v>
      </c>
      <c r="L48" s="52">
        <f t="shared" si="10"/>
        <v>92.292445984137686</v>
      </c>
      <c r="M48" s="52">
        <f t="shared" si="10"/>
        <v>106.85858129846287</v>
      </c>
    </row>
    <row r="49" spans="1:14" ht="15.75">
      <c r="A49" s="48" t="s">
        <v>95</v>
      </c>
      <c r="B49" s="52">
        <f>B46-2*B47</f>
        <v>14.524442873295595</v>
      </c>
      <c r="C49" s="52">
        <f t="shared" ref="C49:M49" si="11">C46-2*C47</f>
        <v>14.828045358410598</v>
      </c>
      <c r="D49" s="52">
        <f t="shared" si="11"/>
        <v>15.127128540603483</v>
      </c>
      <c r="E49" s="52">
        <f t="shared" si="11"/>
        <v>13.931736458363382</v>
      </c>
      <c r="F49" s="52">
        <f t="shared" si="11"/>
        <v>9.3508463250285168</v>
      </c>
      <c r="G49" s="52">
        <f t="shared" si="11"/>
        <v>1.5618222374039554</v>
      </c>
      <c r="H49" s="52">
        <f t="shared" si="11"/>
        <v>-41.989588992021297</v>
      </c>
      <c r="I49" s="52">
        <f t="shared" si="11"/>
        <v>-15.615434760478283</v>
      </c>
      <c r="J49" s="52">
        <f t="shared" si="11"/>
        <v>-33.046133527767097</v>
      </c>
      <c r="K49" s="52">
        <f t="shared" si="11"/>
        <v>-15.937075926747681</v>
      </c>
      <c r="L49" s="52">
        <f t="shared" si="11"/>
        <v>-12.054766028391484</v>
      </c>
      <c r="M49" s="52">
        <f t="shared" si="11"/>
        <v>-16.664762442351545</v>
      </c>
    </row>
    <row r="50" spans="1:14" ht="15.75">
      <c r="B50" s="34"/>
      <c r="C50" s="34"/>
      <c r="D50" s="34"/>
      <c r="E50" s="34"/>
      <c r="F50" s="34"/>
      <c r="G50" s="34"/>
      <c r="H50" s="35"/>
      <c r="I50" s="34"/>
      <c r="J50" s="34"/>
      <c r="K50" s="34"/>
      <c r="L50" s="34"/>
      <c r="M50" s="34"/>
    </row>
    <row r="52" spans="1:14" ht="18.75">
      <c r="A52" s="2" t="s">
        <v>26</v>
      </c>
    </row>
    <row r="53" spans="1:14" ht="16.5" thickBot="1">
      <c r="A53" s="5"/>
      <c r="B53" s="6" t="s">
        <v>0</v>
      </c>
      <c r="C53" s="6" t="s">
        <v>1</v>
      </c>
      <c r="D53" s="6" t="s">
        <v>2</v>
      </c>
      <c r="E53" s="6" t="s">
        <v>3</v>
      </c>
      <c r="F53" s="6" t="s">
        <v>4</v>
      </c>
      <c r="G53" s="6" t="s">
        <v>5</v>
      </c>
      <c r="H53" s="6" t="s">
        <v>6</v>
      </c>
      <c r="I53" s="6" t="s">
        <v>7</v>
      </c>
      <c r="J53" s="6" t="s">
        <v>8</v>
      </c>
      <c r="K53" s="6" t="s">
        <v>9</v>
      </c>
      <c r="L53" s="6" t="s">
        <v>10</v>
      </c>
      <c r="M53" s="6" t="s">
        <v>11</v>
      </c>
      <c r="N53" s="15" t="s">
        <v>13</v>
      </c>
    </row>
    <row r="54" spans="1:14" ht="16.5" thickTop="1">
      <c r="A54" s="7">
        <v>1983</v>
      </c>
      <c r="B54" s="1">
        <f>'Cash-Futures'!B129- 'Cash-Futures'!B44</f>
        <v>-1.3599999999999994</v>
      </c>
      <c r="C54" s="1">
        <f>'Cash-Futures'!C129- 'Cash-Futures'!C44</f>
        <v>-0.65000000000000568</v>
      </c>
      <c r="D54" s="1">
        <f>'Cash-Futures'!D129- 'Cash-Futures'!D44</f>
        <v>0.89999999999999147</v>
      </c>
      <c r="E54" s="1">
        <f>'Cash-Futures'!E129- 'Cash-Futures'!E44</f>
        <v>1.7099999999999937</v>
      </c>
      <c r="F54" s="1">
        <f>'Cash-Futures'!F129- 'Cash-Futures'!F44</f>
        <v>4.6599999999999966</v>
      </c>
      <c r="G54" s="1">
        <f>'Cash-Futures'!G129- 'Cash-Futures'!G44</f>
        <v>5.4900000000000091</v>
      </c>
      <c r="H54" s="1">
        <f>'Cash-Futures'!H129- 'Cash-Futures'!H44</f>
        <v>2.3299999999999983</v>
      </c>
      <c r="I54" s="1">
        <f>'Cash-Futures'!I129- 'Cash-Futures'!I44</f>
        <v>0.14000000000000057</v>
      </c>
      <c r="J54" s="1">
        <f>'Cash-Futures'!J129- 'Cash-Futures'!J44</f>
        <v>-0.5</v>
      </c>
      <c r="K54" s="1">
        <f>'Cash-Futures'!K129- 'Cash-Futures'!K44</f>
        <v>0.32999999999999829</v>
      </c>
      <c r="L54" s="1">
        <f>'Cash-Futures'!L129- 'Cash-Futures'!L44</f>
        <v>0.12000000000000455</v>
      </c>
      <c r="M54" s="1">
        <f>'Cash-Futures'!M129- 'Cash-Futures'!M44</f>
        <v>-1.7000000000000028</v>
      </c>
      <c r="N54" s="23">
        <f>AVERAGE(B54:M54)</f>
        <v>0.95583333333333209</v>
      </c>
    </row>
    <row r="55" spans="1:14" ht="15.75">
      <c r="A55" s="4">
        <v>1984</v>
      </c>
      <c r="B55" s="1">
        <f>'Cash-Futures'!B130- 'Cash-Futures'!B45</f>
        <v>-1.9899999999999949</v>
      </c>
      <c r="C55" s="1">
        <f>'Cash-Futures'!C130- 'Cash-Futures'!C45</f>
        <v>-0.40999999999999659</v>
      </c>
      <c r="D55" s="1">
        <f>'Cash-Futures'!D130- 'Cash-Futures'!D45</f>
        <v>-0.17000000000000171</v>
      </c>
      <c r="E55" s="1">
        <f>'Cash-Futures'!E130- 'Cash-Futures'!E45</f>
        <v>1.2599999999999909</v>
      </c>
      <c r="F55" s="1">
        <f>'Cash-Futures'!F130- 'Cash-Futures'!F45</f>
        <v>3.0700000000000074</v>
      </c>
      <c r="G55" s="1">
        <f>'Cash-Futures'!G130- 'Cash-Futures'!G45</f>
        <v>1.4500000000000028</v>
      </c>
      <c r="H55" s="1">
        <f>'Cash-Futures'!H130- 'Cash-Futures'!H45</f>
        <v>-0.29000000000000625</v>
      </c>
      <c r="I55" s="1">
        <f>'Cash-Futures'!I130- 'Cash-Futures'!I45</f>
        <v>0.96999999999999886</v>
      </c>
      <c r="J55" s="1">
        <f>'Cash-Futures'!J130- 'Cash-Futures'!J45</f>
        <v>0.44999999999998863</v>
      </c>
      <c r="K55" s="1">
        <f>'Cash-Futures'!K130- 'Cash-Futures'!K45</f>
        <v>-0.56999999999999318</v>
      </c>
      <c r="L55" s="1">
        <f>'Cash-Futures'!L130- 'Cash-Futures'!L45</f>
        <v>-3.0900000000000034</v>
      </c>
      <c r="M55" s="1">
        <f>'Cash-Futures'!M130- 'Cash-Futures'!M45</f>
        <v>-3.0800000000000125</v>
      </c>
      <c r="N55" s="24">
        <f t="shared" ref="N55:N70" si="12">AVERAGE(B55:M55)</f>
        <v>-0.20000000000000165</v>
      </c>
    </row>
    <row r="56" spans="1:14" ht="15.75">
      <c r="A56" s="4">
        <v>1985</v>
      </c>
      <c r="B56" s="1">
        <f>'Cash-Futures'!B131- 'Cash-Futures'!B46</f>
        <v>-3.019999999999996</v>
      </c>
      <c r="C56" s="1">
        <f>'Cash-Futures'!C131- 'Cash-Futures'!C46</f>
        <v>-1.3799999999999955</v>
      </c>
      <c r="D56" s="1">
        <f>'Cash-Futures'!D131- 'Cash-Futures'!D46</f>
        <v>2.4499999999999886</v>
      </c>
      <c r="E56" s="1">
        <f>'Cash-Futures'!E131- 'Cash-Futures'!E46</f>
        <v>4.960000000000008</v>
      </c>
      <c r="F56" s="1">
        <f>'Cash-Futures'!F131- 'Cash-Futures'!F46</f>
        <v>3.6499999999999915</v>
      </c>
      <c r="G56" s="1">
        <f>'Cash-Futures'!G131- 'Cash-Futures'!G46</f>
        <v>1.3100000000000023</v>
      </c>
      <c r="H56" s="1">
        <f>'Cash-Futures'!H131- 'Cash-Futures'!H46</f>
        <v>-0.47999999999999687</v>
      </c>
      <c r="I56" s="1">
        <f>'Cash-Futures'!I131- 'Cash-Futures'!I46</f>
        <v>-2</v>
      </c>
      <c r="J56" s="1">
        <f>'Cash-Futures'!J131- 'Cash-Futures'!J46</f>
        <v>-0.32000000000000028</v>
      </c>
      <c r="K56" s="1">
        <f>'Cash-Futures'!K131- 'Cash-Futures'!K46</f>
        <v>-0.87999999999999545</v>
      </c>
      <c r="L56" s="1">
        <f>'Cash-Futures'!L131- 'Cash-Futures'!L46</f>
        <v>-0.92000000000000171</v>
      </c>
      <c r="M56" s="1">
        <f>'Cash-Futures'!M131- 'Cash-Futures'!M46</f>
        <v>-3.5599999999999952</v>
      </c>
      <c r="N56" s="24">
        <f t="shared" si="12"/>
        <v>-1.5833333333332551E-2</v>
      </c>
    </row>
    <row r="57" spans="1:14" ht="15.75">
      <c r="A57" s="4">
        <v>1986</v>
      </c>
      <c r="B57" s="1">
        <f>'Cash-Futures'!B132- 'Cash-Futures'!B47</f>
        <v>-1.8100000000000023</v>
      </c>
      <c r="C57" s="1">
        <f>'Cash-Futures'!C132- 'Cash-Futures'!C47</f>
        <v>-0.24000000000000909</v>
      </c>
      <c r="D57" s="1">
        <f>'Cash-Futures'!D132- 'Cash-Futures'!D47</f>
        <v>4.4500000000000099</v>
      </c>
      <c r="E57" s="1">
        <f>'Cash-Futures'!E132- 'Cash-Futures'!E47</f>
        <v>5.7299999999999969</v>
      </c>
      <c r="F57" s="1">
        <f>'Cash-Futures'!F132- 'Cash-Futures'!F47</f>
        <v>6.2399999999999949</v>
      </c>
      <c r="G57" s="1">
        <f>'Cash-Futures'!G132- 'Cash-Futures'!G47</f>
        <v>4.2899999999999991</v>
      </c>
      <c r="H57" s="1">
        <f>'Cash-Futures'!H132- 'Cash-Futures'!H47</f>
        <v>-4.6999999999999957</v>
      </c>
      <c r="I57" s="1">
        <f>'Cash-Futures'!I132- 'Cash-Futures'!I47</f>
        <v>-3.5300000000000082</v>
      </c>
      <c r="J57" s="1">
        <f>'Cash-Futures'!J132- 'Cash-Futures'!J47</f>
        <v>3.3399999999999963</v>
      </c>
      <c r="K57" s="1">
        <f>'Cash-Futures'!K132- 'Cash-Futures'!K47</f>
        <v>4.490000000000002</v>
      </c>
      <c r="L57" s="1">
        <f>'Cash-Futures'!L132- 'Cash-Futures'!L47</f>
        <v>4.1699999999999946</v>
      </c>
      <c r="M57" s="1">
        <f>'Cash-Futures'!M132- 'Cash-Futures'!M47</f>
        <v>5.4499999999999957</v>
      </c>
      <c r="N57" s="24">
        <f t="shared" si="12"/>
        <v>2.323333333333331</v>
      </c>
    </row>
    <row r="58" spans="1:14" ht="15.75">
      <c r="A58" s="4">
        <v>1987</v>
      </c>
      <c r="B58" s="1">
        <f>'Cash-Futures'!B133- 'Cash-Futures'!B48</f>
        <v>5.9300000000000068</v>
      </c>
      <c r="C58" s="1">
        <f>'Cash-Futures'!C133- 'Cash-Futures'!C48</f>
        <v>3.0200000000000102</v>
      </c>
      <c r="D58" s="1">
        <f>'Cash-Futures'!D133- 'Cash-Futures'!D48</f>
        <v>6.5</v>
      </c>
      <c r="E58" s="1">
        <f>'Cash-Futures'!E133- 'Cash-Futures'!E48</f>
        <v>6.9200000000000017</v>
      </c>
      <c r="F58" s="1">
        <f>'Cash-Futures'!F133- 'Cash-Futures'!F48</f>
        <v>5.1599999999999966</v>
      </c>
      <c r="G58" s="1">
        <f>'Cash-Futures'!G133- 'Cash-Futures'!G48</f>
        <v>4.3499999999999943</v>
      </c>
      <c r="H58" s="1">
        <f>'Cash-Futures'!H133- 'Cash-Futures'!H48</f>
        <v>4.6200000000000045</v>
      </c>
      <c r="I58" s="1">
        <f>'Cash-Futures'!I133- 'Cash-Futures'!I48</f>
        <v>1.9799999999999898</v>
      </c>
      <c r="J58" s="1">
        <f>'Cash-Futures'!J133- 'Cash-Futures'!J48</f>
        <v>7.1999999999999886</v>
      </c>
      <c r="K58" s="1">
        <f>'Cash-Futures'!K133- 'Cash-Futures'!K48</f>
        <v>0.79000000000000625</v>
      </c>
      <c r="L58" s="1">
        <f>'Cash-Futures'!L133- 'Cash-Futures'!L48</f>
        <v>8.2800000000000011</v>
      </c>
      <c r="M58" s="1">
        <f>'Cash-Futures'!M133- 'Cash-Futures'!M48</f>
        <v>8.8500000000000085</v>
      </c>
      <c r="N58" s="24">
        <f t="shared" si="12"/>
        <v>5.3000000000000007</v>
      </c>
    </row>
    <row r="59" spans="1:14" ht="15.75">
      <c r="A59" s="4">
        <v>1988</v>
      </c>
      <c r="B59" s="1">
        <f>'Cash-Futures'!B134- 'Cash-Futures'!B49</f>
        <v>8.210000000000008</v>
      </c>
      <c r="C59" s="1">
        <f>'Cash-Futures'!C134- 'Cash-Futures'!C49</f>
        <v>5.3700000000000045</v>
      </c>
      <c r="D59" s="1">
        <f>'Cash-Futures'!D134- 'Cash-Futures'!D49</f>
        <v>8.7399999999999949</v>
      </c>
      <c r="E59" s="1">
        <f>'Cash-Futures'!E134- 'Cash-Futures'!E49</f>
        <v>8.8299999999999983</v>
      </c>
      <c r="F59" s="1">
        <f>'Cash-Futures'!F134- 'Cash-Futures'!F49</f>
        <v>10.840000000000003</v>
      </c>
      <c r="G59" s="1">
        <f>'Cash-Futures'!G134- 'Cash-Futures'!G49</f>
        <v>15.730000000000004</v>
      </c>
      <c r="H59" s="1">
        <f>'Cash-Futures'!H134- 'Cash-Futures'!H49</f>
        <v>6.0799999999999983</v>
      </c>
      <c r="I59" s="1">
        <f>'Cash-Futures'!I134- 'Cash-Futures'!I49</f>
        <v>5.5499999999999972</v>
      </c>
      <c r="J59" s="1">
        <f>'Cash-Futures'!J134- 'Cash-Futures'!J49</f>
        <v>7.9699999999999989</v>
      </c>
      <c r="K59" s="1">
        <f>'Cash-Futures'!K134- 'Cash-Futures'!K49</f>
        <v>8.3700000000000045</v>
      </c>
      <c r="L59" s="1">
        <f>'Cash-Futures'!L134- 'Cash-Futures'!L49</f>
        <v>5.5799999999999983</v>
      </c>
      <c r="M59" s="1">
        <f>'Cash-Futures'!M134- 'Cash-Futures'!M49</f>
        <v>2.230000000000004</v>
      </c>
      <c r="N59" s="24">
        <f t="shared" si="12"/>
        <v>7.7916666666666679</v>
      </c>
    </row>
    <row r="60" spans="1:14" ht="15.75">
      <c r="A60" s="4">
        <v>1989</v>
      </c>
      <c r="B60" s="1">
        <f>'Cash-Futures'!B135- 'Cash-Futures'!B50</f>
        <v>4.769999999999996</v>
      </c>
      <c r="C60" s="1">
        <f>'Cash-Futures'!C135- 'Cash-Futures'!C50</f>
        <v>6.0300000000000011</v>
      </c>
      <c r="D60" s="1">
        <f>'Cash-Futures'!D135- 'Cash-Futures'!D50</f>
        <v>8.2199999999999989</v>
      </c>
      <c r="E60" s="1">
        <f>'Cash-Futures'!E135- 'Cash-Futures'!E50</f>
        <v>13.11999999999999</v>
      </c>
      <c r="F60" s="1">
        <f>'Cash-Futures'!F135- 'Cash-Futures'!F50</f>
        <v>13.039999999999992</v>
      </c>
      <c r="G60" s="1">
        <f>'Cash-Futures'!G135- 'Cash-Futures'!G50</f>
        <v>11.189999999999998</v>
      </c>
      <c r="H60" s="1">
        <f>'Cash-Futures'!H135- 'Cash-Futures'!H50</f>
        <v>4.8499999999999943</v>
      </c>
      <c r="I60" s="1">
        <f>'Cash-Futures'!I135- 'Cash-Futures'!I50</f>
        <v>6.2199999999999989</v>
      </c>
      <c r="J60" s="1">
        <f>'Cash-Futures'!J135- 'Cash-Futures'!J50</f>
        <v>3.7199999999999989</v>
      </c>
      <c r="K60" s="1">
        <f>'Cash-Futures'!K135- 'Cash-Futures'!K50</f>
        <v>4.3599999999999994</v>
      </c>
      <c r="L60" s="1">
        <f>'Cash-Futures'!L135- 'Cash-Futures'!L50</f>
        <v>4.9799999999999898</v>
      </c>
      <c r="M60" s="1">
        <f>'Cash-Futures'!M135- 'Cash-Futures'!M50</f>
        <v>4.6899999999999977</v>
      </c>
      <c r="N60" s="24">
        <f t="shared" si="12"/>
        <v>7.0991666666666626</v>
      </c>
    </row>
    <row r="61" spans="1:14" ht="15.75">
      <c r="A61" s="4">
        <v>1990</v>
      </c>
      <c r="B61" s="1">
        <f>'Cash-Futures'!B136- 'Cash-Futures'!B51</f>
        <v>6.6899999999999977</v>
      </c>
      <c r="C61" s="1">
        <f>'Cash-Futures'!C136- 'Cash-Futures'!C51</f>
        <v>10.040000000000006</v>
      </c>
      <c r="D61" s="1">
        <f>'Cash-Futures'!D136- 'Cash-Futures'!D51</f>
        <v>10.320000000000007</v>
      </c>
      <c r="E61" s="1">
        <f>'Cash-Futures'!E136- 'Cash-Futures'!E51</f>
        <v>11.079999999999998</v>
      </c>
      <c r="F61" s="1">
        <f>'Cash-Futures'!F136- 'Cash-Futures'!F51</f>
        <v>12.719999999999999</v>
      </c>
      <c r="G61" s="1">
        <f>'Cash-Futures'!G136- 'Cash-Futures'!G51</f>
        <v>12.61999999999999</v>
      </c>
      <c r="H61" s="1">
        <f>'Cash-Futures'!H136- 'Cash-Futures'!H51</f>
        <v>6.5099999999999909</v>
      </c>
      <c r="I61" s="1">
        <f>'Cash-Futures'!I136- 'Cash-Futures'!I51</f>
        <v>4.1599999999999966</v>
      </c>
      <c r="J61" s="1">
        <f>'Cash-Futures'!J136- 'Cash-Futures'!J51</f>
        <v>3.6700000000000017</v>
      </c>
      <c r="K61" s="1">
        <f>'Cash-Futures'!K136- 'Cash-Futures'!K51</f>
        <v>6.5899999999999892</v>
      </c>
      <c r="L61" s="1">
        <f>'Cash-Futures'!L136- 'Cash-Futures'!L51</f>
        <v>8.6800000000000068</v>
      </c>
      <c r="M61" s="1">
        <f>'Cash-Futures'!M136- 'Cash-Futures'!M51</f>
        <v>11.14</v>
      </c>
      <c r="N61" s="24">
        <f t="shared" si="12"/>
        <v>8.6849999999999987</v>
      </c>
    </row>
    <row r="62" spans="1:14" ht="15.75">
      <c r="A62" s="4">
        <v>1991</v>
      </c>
      <c r="B62" s="1">
        <f>'Cash-Futures'!B137- 'Cash-Futures'!B52</f>
        <v>11.319999999999993</v>
      </c>
      <c r="C62" s="1">
        <f>'Cash-Futures'!C137- 'Cash-Futures'!C52</f>
        <v>14.819999999999993</v>
      </c>
      <c r="D62" s="1">
        <f>'Cash-Futures'!D137- 'Cash-Futures'!D52</f>
        <v>15.469999999999999</v>
      </c>
      <c r="E62" s="1">
        <f>'Cash-Futures'!E137- 'Cash-Futures'!E52</f>
        <v>15.780000000000001</v>
      </c>
      <c r="F62" s="1">
        <f>'Cash-Futures'!F137- 'Cash-Futures'!F52</f>
        <v>18.790000000000006</v>
      </c>
      <c r="G62" s="1">
        <f>'Cash-Futures'!G137- 'Cash-Futures'!G52</f>
        <v>18.840000000000003</v>
      </c>
      <c r="H62" s="1">
        <f>'Cash-Futures'!H137- 'Cash-Futures'!H52</f>
        <v>16.620000000000005</v>
      </c>
      <c r="I62" s="1">
        <f>'Cash-Futures'!I137- 'Cash-Futures'!I52</f>
        <v>2.3599999999999994</v>
      </c>
      <c r="J62" s="1">
        <f>'Cash-Futures'!J137- 'Cash-Futures'!J52</f>
        <v>8.4899999999999949</v>
      </c>
      <c r="K62" s="1">
        <f>'Cash-Futures'!K137- 'Cash-Futures'!K52</f>
        <v>7.4099999999999966</v>
      </c>
      <c r="L62" s="1">
        <f>'Cash-Futures'!L137- 'Cash-Futures'!L52</f>
        <v>7.4799999999999898</v>
      </c>
      <c r="M62" s="1">
        <f>'Cash-Futures'!M137- 'Cash-Futures'!M52</f>
        <v>9.3299999999999983</v>
      </c>
      <c r="N62" s="24">
        <f t="shared" si="12"/>
        <v>12.225833333333332</v>
      </c>
    </row>
    <row r="63" spans="1:14" ht="15.75">
      <c r="A63" s="4">
        <v>1992</v>
      </c>
      <c r="B63" s="1">
        <f>'Cash-Futures'!B138- 'Cash-Futures'!B53</f>
        <v>9.789999999999992</v>
      </c>
      <c r="C63" s="1">
        <f>'Cash-Futures'!C138- 'Cash-Futures'!C53</f>
        <v>14.940000000000012</v>
      </c>
      <c r="D63" s="1">
        <f>'Cash-Futures'!D138- 'Cash-Futures'!D53</f>
        <v>12.260000000000005</v>
      </c>
      <c r="E63" s="1">
        <f>'Cash-Futures'!E138- 'Cash-Futures'!E53</f>
        <v>12.570000000000007</v>
      </c>
      <c r="F63" s="1">
        <f>'Cash-Futures'!F138- 'Cash-Futures'!F53</f>
        <v>9.230000000000004</v>
      </c>
      <c r="G63" s="1">
        <f>'Cash-Futures'!G138- 'Cash-Futures'!G53</f>
        <v>12.61</v>
      </c>
      <c r="H63" s="3" t="s">
        <v>12</v>
      </c>
      <c r="I63" s="1">
        <f>'Cash-Futures'!I138- 'Cash-Futures'!I53</f>
        <v>4.3999999999999915</v>
      </c>
      <c r="J63" s="1">
        <f>'Cash-Futures'!J138- 'Cash-Futures'!J53</f>
        <v>8.4699999999999989</v>
      </c>
      <c r="K63" s="1">
        <f>'Cash-Futures'!K138- 'Cash-Futures'!K53</f>
        <v>5.1500000000000057</v>
      </c>
      <c r="L63" s="1">
        <f>'Cash-Futures'!L138- 'Cash-Futures'!L53</f>
        <v>5.5699999999999932</v>
      </c>
      <c r="M63" s="1">
        <f>'Cash-Futures'!M138- 'Cash-Futures'!M53</f>
        <v>7.5900000000000034</v>
      </c>
      <c r="N63" s="24">
        <f t="shared" si="12"/>
        <v>9.3254545454545461</v>
      </c>
    </row>
    <row r="64" spans="1:14" ht="15.75">
      <c r="A64" s="4">
        <v>1993</v>
      </c>
      <c r="B64" s="1">
        <f>'Cash-Futures'!B139- 'Cash-Futures'!B54</f>
        <v>8.6899999999999977</v>
      </c>
      <c r="C64" s="1">
        <f>'Cash-Futures'!C139- 'Cash-Futures'!C54</f>
        <v>12.679999999999993</v>
      </c>
      <c r="D64" s="1">
        <f>'Cash-Futures'!D139- 'Cash-Futures'!D54</f>
        <v>17.100000000000009</v>
      </c>
      <c r="E64" s="1">
        <f>'Cash-Futures'!E139- 'Cash-Futures'!E54</f>
        <v>12.799999999999997</v>
      </c>
      <c r="F64" s="1">
        <f>'Cash-Futures'!F139- 'Cash-Futures'!F54</f>
        <v>12.470000000000013</v>
      </c>
      <c r="G64" s="1">
        <f>'Cash-Futures'!G139- 'Cash-Futures'!G54</f>
        <v>15.700000000000003</v>
      </c>
      <c r="H64" s="3" t="s">
        <v>12</v>
      </c>
      <c r="I64" s="3" t="s">
        <v>12</v>
      </c>
      <c r="J64" s="1">
        <f>'Cash-Futures'!J139- 'Cash-Futures'!J54</f>
        <v>8.269999999999996</v>
      </c>
      <c r="K64" s="1">
        <f>'Cash-Futures'!K139- 'Cash-Futures'!K54</f>
        <v>8.5699999999999932</v>
      </c>
      <c r="L64" s="1">
        <f>'Cash-Futures'!L139- 'Cash-Futures'!L54</f>
        <v>9.7000000000000028</v>
      </c>
      <c r="M64" s="1">
        <f>'Cash-Futures'!M139- 'Cash-Futures'!M54</f>
        <v>9.89</v>
      </c>
      <c r="N64" s="24">
        <f t="shared" si="12"/>
        <v>11.587</v>
      </c>
    </row>
    <row r="65" spans="1:14" ht="15.75">
      <c r="A65" s="4">
        <v>1994</v>
      </c>
      <c r="B65" s="1">
        <f>'Cash-Futures'!B140- 'Cash-Futures'!B55</f>
        <v>12.469999999999999</v>
      </c>
      <c r="C65" s="1">
        <f>'Cash-Futures'!C140- 'Cash-Futures'!C55</f>
        <v>16.459999999999994</v>
      </c>
      <c r="D65" s="1">
        <f>'Cash-Futures'!D140- 'Cash-Futures'!D55</f>
        <v>18.299999999999997</v>
      </c>
      <c r="E65" s="1">
        <f>'Cash-Futures'!E140- 'Cash-Futures'!E55</f>
        <v>15.459999999999994</v>
      </c>
      <c r="F65" s="1">
        <f>'Cash-Futures'!F140- 'Cash-Futures'!F55</f>
        <v>15.61</v>
      </c>
      <c r="G65" s="1">
        <f>'Cash-Futures'!G140- 'Cash-Futures'!G55</f>
        <v>14.280000000000001</v>
      </c>
      <c r="H65" s="3" t="s">
        <v>12</v>
      </c>
      <c r="I65" s="1">
        <f>'Cash-Futures'!I140- 'Cash-Futures'!I55</f>
        <v>3.5300000000000011</v>
      </c>
      <c r="J65" s="1">
        <f>'Cash-Futures'!J140- 'Cash-Futures'!J55</f>
        <v>5.6799999999999926</v>
      </c>
      <c r="K65" s="1">
        <f>'Cash-Futures'!K140- 'Cash-Futures'!K55</f>
        <v>5.2799999999999869</v>
      </c>
      <c r="L65" s="1">
        <f>'Cash-Futures'!L140- 'Cash-Futures'!L55</f>
        <v>4.3500000000000085</v>
      </c>
      <c r="M65" s="1">
        <f>'Cash-Futures'!M140- 'Cash-Futures'!M55</f>
        <v>4.4399999999999977</v>
      </c>
      <c r="N65" s="24">
        <f t="shared" si="12"/>
        <v>10.53272727272727</v>
      </c>
    </row>
    <row r="66" spans="1:14" ht="15.75">
      <c r="A66" s="4">
        <v>1995</v>
      </c>
      <c r="B66" s="1">
        <f>'Cash-Futures'!B141- 'Cash-Futures'!B56</f>
        <v>6.2399999999999949</v>
      </c>
      <c r="C66" s="1">
        <f>'Cash-Futures'!C141- 'Cash-Futures'!C56</f>
        <v>12.25</v>
      </c>
      <c r="D66" s="1">
        <f>'Cash-Futures'!D141- 'Cash-Futures'!D56</f>
        <v>13.019999999999996</v>
      </c>
      <c r="E66" s="1">
        <f>'Cash-Futures'!E141- 'Cash-Futures'!E56</f>
        <v>13.060000000000002</v>
      </c>
      <c r="F66" s="1">
        <f>'Cash-Futures'!F141- 'Cash-Futures'!F56</f>
        <v>13.14</v>
      </c>
      <c r="G66" s="1">
        <f>'Cash-Futures'!G141- 'Cash-Futures'!G56</f>
        <v>12.730000000000004</v>
      </c>
      <c r="H66" s="1">
        <f>'Cash-Futures'!H141- 'Cash-Futures'!H56</f>
        <v>-1.9399999999999977</v>
      </c>
      <c r="I66" s="1">
        <f>'Cash-Futures'!I141- 'Cash-Futures'!I56</f>
        <v>-4.0999999999999943</v>
      </c>
      <c r="J66" s="1">
        <f>'Cash-Futures'!J141- 'Cash-Futures'!J56</f>
        <v>6.0000000000002274E-2</v>
      </c>
      <c r="K66" s="1">
        <f>'Cash-Futures'!K141- 'Cash-Futures'!K56</f>
        <v>-0.10999999999999943</v>
      </c>
      <c r="L66" s="1">
        <f>'Cash-Futures'!L141- 'Cash-Futures'!L56</f>
        <v>-1.3199999999999932</v>
      </c>
      <c r="M66" s="1">
        <f>'Cash-Futures'!M141- 'Cash-Futures'!M56</f>
        <v>0.51000000000000512</v>
      </c>
      <c r="N66" s="24">
        <f t="shared" si="12"/>
        <v>5.2950000000000017</v>
      </c>
    </row>
    <row r="67" spans="1:14" ht="15.75">
      <c r="A67" s="4">
        <v>1996</v>
      </c>
      <c r="B67" s="1">
        <f>'Cash-Futures'!B142- 'Cash-Futures'!B57</f>
        <v>3.7600000000000051</v>
      </c>
      <c r="C67" s="1">
        <f>'Cash-Futures'!C142- 'Cash-Futures'!C57</f>
        <v>7.1299999999999955</v>
      </c>
      <c r="D67" s="1">
        <f>'Cash-Futures'!D142- 'Cash-Futures'!D57</f>
        <v>7.8300000000000054</v>
      </c>
      <c r="E67" s="1">
        <f>'Cash-Futures'!E142- 'Cash-Futures'!E57</f>
        <v>10.509999999999998</v>
      </c>
      <c r="F67" s="1">
        <f>'Cash-Futures'!F142- 'Cash-Futures'!F57</f>
        <v>6.0499999999999972</v>
      </c>
      <c r="G67" s="1">
        <f>'Cash-Futures'!G142- 'Cash-Futures'!G57</f>
        <v>2.730000000000004</v>
      </c>
      <c r="H67" s="1">
        <f>'Cash-Futures'!H142- 'Cash-Futures'!H57</f>
        <v>-1.4099999999999966</v>
      </c>
      <c r="I67" s="1">
        <f>'Cash-Futures'!I142- 'Cash-Futures'!I57</f>
        <v>-3</v>
      </c>
      <c r="J67" s="1">
        <f>'Cash-Futures'!J142- 'Cash-Futures'!J57</f>
        <v>-0.8300000000000054</v>
      </c>
      <c r="K67" s="1">
        <f>'Cash-Futures'!K142- 'Cash-Futures'!K57</f>
        <v>0.51000000000000512</v>
      </c>
      <c r="L67" s="1">
        <f>'Cash-Futures'!L142- 'Cash-Futures'!L57</f>
        <v>-0.70000000000000284</v>
      </c>
      <c r="M67" s="1">
        <f>'Cash-Futures'!M142- 'Cash-Futures'!M57</f>
        <v>0.11095238095238358</v>
      </c>
      <c r="N67" s="24">
        <f t="shared" si="12"/>
        <v>2.7242460317460324</v>
      </c>
    </row>
    <row r="68" spans="1:14" ht="15.75">
      <c r="A68" s="4">
        <v>1997</v>
      </c>
      <c r="B68" s="1">
        <f>'Cash-Futures'!B143- 'Cash-Futures'!B58</f>
        <v>4.9118181818181768</v>
      </c>
      <c r="C68" s="1">
        <f>'Cash-Futures'!C143- 'Cash-Futures'!C58</f>
        <v>14.039999999999992</v>
      </c>
      <c r="D68" s="1">
        <f>'Cash-Futures'!D143- 'Cash-Futures'!D58</f>
        <v>18.5</v>
      </c>
      <c r="E68" s="1">
        <f>'Cash-Futures'!E143- 'Cash-Futures'!E58</f>
        <v>15.780000000000001</v>
      </c>
      <c r="F68" s="1">
        <f>'Cash-Futures'!F143- 'Cash-Futures'!F58</f>
        <v>14.449999999999989</v>
      </c>
      <c r="G68" s="1">
        <f>'Cash-Futures'!G143- 'Cash-Futures'!G58</f>
        <v>10.149999999999991</v>
      </c>
      <c r="H68" s="1">
        <f>'Cash-Futures'!H143- 'Cash-Futures'!H58</f>
        <v>2.1836363636363672</v>
      </c>
      <c r="I68" s="3" t="s">
        <v>12</v>
      </c>
      <c r="J68" s="1">
        <f>'Cash-Futures'!J143- 'Cash-Futures'!J58</f>
        <v>8.0500000000000114</v>
      </c>
      <c r="K68" s="1">
        <f>'Cash-Futures'!K143- 'Cash-Futures'!K58</f>
        <v>9.896521739130435</v>
      </c>
      <c r="L68" s="1">
        <f>'Cash-Futures'!L143- 'Cash-Futures'!L58</f>
        <v>6.5105263157894626</v>
      </c>
      <c r="M68" s="1">
        <f>'Cash-Futures'!M143- 'Cash-Futures'!M58</f>
        <v>10.343636363636364</v>
      </c>
      <c r="N68" s="24">
        <f t="shared" si="12"/>
        <v>10.437830814910072</v>
      </c>
    </row>
    <row r="69" spans="1:14" ht="16.149999999999999" customHeight="1">
      <c r="A69" s="4">
        <v>1998</v>
      </c>
      <c r="B69" s="1">
        <f>'Cash-Futures'!B144- 'Cash-Futures'!B59</f>
        <v>14</v>
      </c>
      <c r="C69" s="1">
        <f>'Cash-Futures'!C144- 'Cash-Futures'!C59</f>
        <v>16.409999999999997</v>
      </c>
      <c r="D69" s="1">
        <f>'Cash-Futures'!D144- 'Cash-Futures'!D59</f>
        <v>19.350000000000009</v>
      </c>
      <c r="E69" s="1">
        <f>'Cash-Futures'!E144- 'Cash-Futures'!E59</f>
        <v>18.567142857142855</v>
      </c>
      <c r="F69" s="1">
        <f>'Cash-Futures'!F144- 'Cash-Futures'!F59</f>
        <v>12.503250000000008</v>
      </c>
      <c r="G69" s="1">
        <f>'Cash-Futures'!G144- 'Cash-Futures'!G59</f>
        <v>13.399999999999991</v>
      </c>
      <c r="H69" s="3" t="s">
        <v>12</v>
      </c>
      <c r="I69" s="1">
        <f>'Cash-Futures'!I144- 'Cash-Futures'!I59</f>
        <v>0.92190476190475579</v>
      </c>
      <c r="J69" s="1">
        <f>'Cash-Futures'!J144- 'Cash-Futures'!J59</f>
        <v>4.730000000000004</v>
      </c>
      <c r="K69" s="1">
        <f>'Cash-Futures'!K144- 'Cash-Futures'!K59</f>
        <v>4.7000000000000028</v>
      </c>
      <c r="L69" s="1">
        <f>'Cash-Futures'!L144- 'Cash-Futures'!L59</f>
        <v>5.491500000000002</v>
      </c>
      <c r="M69" s="1">
        <f>'Cash-Futures'!M144- 'Cash-Futures'!M59</f>
        <v>9.2018181818181688</v>
      </c>
      <c r="N69" s="24">
        <f t="shared" si="12"/>
        <v>10.843237800078709</v>
      </c>
    </row>
    <row r="70" spans="1:14" ht="15.75">
      <c r="A70" s="4">
        <v>1999</v>
      </c>
      <c r="B70" s="1">
        <f>'Cash-Futures'!B145- 'Cash-Futures'!B60</f>
        <v>12.170000000000002</v>
      </c>
      <c r="C70" s="1">
        <f>'Cash-Futures'!C145- 'Cash-Futures'!C60</f>
        <v>14.556842105263158</v>
      </c>
      <c r="D70" s="1">
        <f>'Cash-Futures'!D145- 'Cash-Futures'!D60</f>
        <v>14.71521739130435</v>
      </c>
      <c r="E70" s="1">
        <f>'Cash-Futures'!E145- 'Cash-Futures'!E60</f>
        <v>14.810000000000002</v>
      </c>
      <c r="F70" s="1">
        <f>'Cash-Futures'!F145- 'Cash-Futures'!F60</f>
        <v>14.179999999999993</v>
      </c>
      <c r="G70" s="1">
        <f>'Cash-Futures'!G145- 'Cash-Futures'!G60</f>
        <v>10.424999999999997</v>
      </c>
      <c r="H70" s="3" t="s">
        <v>12</v>
      </c>
      <c r="I70" s="1">
        <f>'Cash-Futures'!I145- 'Cash-Futures'!I60</f>
        <v>7.7804545454545462</v>
      </c>
      <c r="J70" s="1">
        <f>'Cash-Futures'!J145- 'Cash-Futures'!J60</f>
        <v>9.1803571428571331</v>
      </c>
      <c r="K70" s="1">
        <f>'Cash-Futures'!K145- 'Cash-Futures'!K60</f>
        <v>7.990952380952379</v>
      </c>
      <c r="L70" s="1">
        <f>'Cash-Futures'!L145- 'Cash-Futures'!L60</f>
        <v>7.7999999999999972</v>
      </c>
      <c r="M70" s="1">
        <f>'Cash-Futures'!M145- 'Cash-Futures'!M60</f>
        <v>9.116190476190468</v>
      </c>
      <c r="N70" s="24">
        <f t="shared" si="12"/>
        <v>11.156819458365639</v>
      </c>
    </row>
    <row r="71" spans="1:14" ht="15.75">
      <c r="A71" s="4">
        <v>2000</v>
      </c>
      <c r="B71" s="1">
        <f>'Cash-Futures'!B146- 'Cash-Futures'!B61</f>
        <v>14.722499999999997</v>
      </c>
      <c r="C71" s="1">
        <f>'Cash-Futures'!C146- 'Cash-Futures'!C61</f>
        <v>18.689999999999998</v>
      </c>
      <c r="D71" s="1">
        <f>'Cash-Futures'!D146- 'Cash-Futures'!D61</f>
        <v>19.729000000000013</v>
      </c>
      <c r="E71" s="1">
        <f>'Cash-Futures'!E146- 'Cash-Futures'!E61</f>
        <v>18.062916666666666</v>
      </c>
      <c r="F71" s="1">
        <f>'Cash-Futures'!F146- 'Cash-Futures'!F61</f>
        <v>14.839500000000001</v>
      </c>
      <c r="G71" s="1">
        <f>'Cash-Futures'!G146- 'Cash-Futures'!G61</f>
        <v>11.064999999999998</v>
      </c>
      <c r="H71" s="1">
        <f>'Cash-Futures'!H146- 'Cash-Futures'!H61</f>
        <v>6.9300000000000068</v>
      </c>
      <c r="I71" s="1">
        <f>'Cash-Futures'!I146- 'Cash-Futures'!I61</f>
        <v>11.837999999999994</v>
      </c>
      <c r="J71" s="1">
        <f>'Cash-Futures'!J146- 'Cash-Futures'!J61</f>
        <v>14.078333333333319</v>
      </c>
      <c r="K71" s="1">
        <f>'Cash-Futures'!K146- 'Cash-Futures'!K61</f>
        <v>10.158749999999998</v>
      </c>
      <c r="L71" s="1">
        <f>'Cash-Futures'!L146- 'Cash-Futures'!L61</f>
        <v>7.8680000000000092</v>
      </c>
      <c r="M71" s="1">
        <f>'Cash-Futures'!M146- 'Cash-Futures'!M61</f>
        <v>6.6716666666666669</v>
      </c>
      <c r="N71" s="24">
        <f t="shared" ref="N71:N76" si="13">AVERAGE(B71:M71)</f>
        <v>12.887805555555554</v>
      </c>
    </row>
    <row r="72" spans="1:14" ht="15.75">
      <c r="A72" s="4">
        <v>2001</v>
      </c>
      <c r="B72" s="1">
        <f>'Cash-Futures'!B147- 'Cash-Futures'!B62</f>
        <v>13.747</v>
      </c>
      <c r="C72" s="1">
        <f>'Cash-Futures'!C147- 'Cash-Futures'!C62</f>
        <v>17.516249999999999</v>
      </c>
      <c r="D72" s="1">
        <f>'Cash-Futures'!D147- 'Cash-Futures'!D62</f>
        <v>18.76166666666667</v>
      </c>
      <c r="E72" s="1">
        <f>'Cash-Futures'!E147- 'Cash-Futures'!E62</f>
        <v>15.650000000000006</v>
      </c>
      <c r="F72" s="1">
        <f>'Cash-Futures'!F147- 'Cash-Futures'!F62</f>
        <v>16.707000000000022</v>
      </c>
      <c r="G72" s="1">
        <f>'Cash-Futures'!G147- 'Cash-Futures'!G62</f>
        <v>14.183750000000003</v>
      </c>
      <c r="H72" s="1">
        <f>'Cash-Futures'!H147- 'Cash-Futures'!H62</f>
        <v>7.8900000000000006</v>
      </c>
      <c r="I72" s="1">
        <f>'Cash-Futures'!I147- 'Cash-Futures'!I62</f>
        <v>11.560000000000002</v>
      </c>
      <c r="J72" s="1">
        <f>'Cash-Futures'!J147- 'Cash-Futures'!J62</f>
        <v>7.7962500000000006</v>
      </c>
      <c r="K72" s="1">
        <f>'Cash-Futures'!K147- 'Cash-Futures'!K62</f>
        <v>6.5600000000000023</v>
      </c>
      <c r="L72" s="1">
        <f>'Cash-Futures'!L147- 'Cash-Futures'!L62</f>
        <v>5.0249999999999915</v>
      </c>
      <c r="M72" s="1">
        <f>'Cash-Futures'!M147- 'Cash-Futures'!M62</f>
        <v>6.6466666666666612</v>
      </c>
      <c r="N72" s="24">
        <f t="shared" si="13"/>
        <v>11.836965277777779</v>
      </c>
    </row>
    <row r="73" spans="1:14" ht="15.75">
      <c r="A73" s="4">
        <v>2002</v>
      </c>
      <c r="B73" s="1">
        <f>'Cash-Futures'!B148- 'Cash-Futures'!B63</f>
        <v>15.440999999999988</v>
      </c>
      <c r="C73" s="1">
        <f>'Cash-Futures'!C148- 'Cash-Futures'!C63</f>
        <v>20.4375</v>
      </c>
      <c r="D73" s="1">
        <f>'Cash-Futures'!D148- 'Cash-Futures'!D63</f>
        <v>20.15124999999999</v>
      </c>
      <c r="E73" s="1">
        <f>'Cash-Futures'!E148- 'Cash-Futures'!E63</f>
        <v>24.526666666666657</v>
      </c>
      <c r="F73" s="1">
        <f>'Cash-Futures'!F148- 'Cash-Futures'!F63</f>
        <v>17.316250000000011</v>
      </c>
      <c r="G73" s="1">
        <f>'Cash-Futures'!G148- 'Cash-Futures'!G63</f>
        <v>15.699999999999989</v>
      </c>
      <c r="H73" s="3" t="s">
        <v>12</v>
      </c>
      <c r="I73" s="1">
        <f>'Cash-Futures'!I148- 'Cash-Futures'!I63</f>
        <v>6.5700000000000074</v>
      </c>
      <c r="J73" s="1">
        <f>'Cash-Futures'!J148- 'Cash-Futures'!J63</f>
        <v>2.4866666666666646</v>
      </c>
      <c r="K73" s="1">
        <f>'Cash-Futures'!K148- 'Cash-Futures'!K63</f>
        <v>1.9410000000000025</v>
      </c>
      <c r="L73" s="1">
        <f>'Cash-Futures'!L148- 'Cash-Futures'!L63</f>
        <v>3.8999999999999915</v>
      </c>
      <c r="M73" s="1">
        <f>'Cash-Futures'!M148- 'Cash-Futures'!M63</f>
        <v>8.9599999999999937</v>
      </c>
      <c r="N73" s="24">
        <f t="shared" si="13"/>
        <v>12.493666666666662</v>
      </c>
    </row>
    <row r="74" spans="1:14" ht="15.75">
      <c r="A74" s="4">
        <v>2003</v>
      </c>
      <c r="B74" s="1">
        <f>'Cash-Futures'!B149- 'Cash-Futures'!B64</f>
        <v>13.549000000000007</v>
      </c>
      <c r="C74" s="1">
        <f>'Cash-Futures'!C149- 'Cash-Futures'!C64</f>
        <v>16.670000000000002</v>
      </c>
      <c r="D74" s="1">
        <f>'Cash-Futures'!D149- 'Cash-Futures'!D64</f>
        <v>19.403749999999988</v>
      </c>
      <c r="E74" s="1">
        <f>'Cash-Futures'!E149- 'Cash-Futures'!E64</f>
        <v>21.126000000000005</v>
      </c>
      <c r="F74" s="1">
        <f>'Cash-Futures'!F149- 'Cash-Futures'!F64</f>
        <v>20.174999999999997</v>
      </c>
      <c r="G74" s="1">
        <f>'Cash-Futures'!G149- 'Cash-Futures'!G64</f>
        <v>13.13666666666667</v>
      </c>
      <c r="H74" s="1">
        <f>'Cash-Futures'!H149- 'Cash-Futures'!H64</f>
        <v>13.959999999999994</v>
      </c>
      <c r="I74" s="3" t="s">
        <v>12</v>
      </c>
      <c r="J74" s="1">
        <f>'Cash-Futures'!J149- 'Cash-Futures'!J64</f>
        <v>5.5812499999999972</v>
      </c>
      <c r="K74" s="1">
        <f>'Cash-Futures'!K149- 'Cash-Futures'!K64</f>
        <v>1.5669999999999789</v>
      </c>
      <c r="L74" s="1">
        <f>'Cash-Futures'!L149- 'Cash-Futures'!L64</f>
        <v>4.8250000000000028</v>
      </c>
      <c r="M74" s="1">
        <f>'Cash-Futures'!M149- 'Cash-Futures'!M64</f>
        <v>17.421666666666681</v>
      </c>
      <c r="N74" s="24">
        <f t="shared" si="13"/>
        <v>13.401393939393937</v>
      </c>
    </row>
    <row r="75" spans="1:14" ht="15.75">
      <c r="A75" s="4">
        <v>2004</v>
      </c>
      <c r="B75" s="1">
        <f>'Cash-Futures'!B150- 'Cash-Futures'!B65</f>
        <v>26.438749999999999</v>
      </c>
      <c r="C75" s="1">
        <f>'Cash-Futures'!C150- 'Cash-Futures'!C65</f>
        <v>27.898749999999993</v>
      </c>
      <c r="D75" s="1">
        <f>'Cash-Futures'!D150- 'Cash-Futures'!D65</f>
        <v>26.457999999999984</v>
      </c>
      <c r="E75" s="1">
        <f>'Cash-Futures'!E150- 'Cash-Futures'!E65</f>
        <v>22.751249999999999</v>
      </c>
      <c r="F75" s="1">
        <f>'Cash-Futures'!F150- 'Cash-Futures'!F65</f>
        <v>18.734999999999999</v>
      </c>
      <c r="G75" s="1">
        <f>'Cash-Futures'!G150- 'Cash-Futures'!G65</f>
        <v>23.401250000000005</v>
      </c>
      <c r="H75" s="1">
        <f>'Cash-Futures'!H150- 'Cash-Futures'!H65</f>
        <v>14.224999999999994</v>
      </c>
      <c r="I75" s="1">
        <f>'Cash-Futures'!I150- 'Cash-Futures'!I65</f>
        <v>10.650000000000006</v>
      </c>
      <c r="J75" s="1">
        <f>'Cash-Futures'!J150- 'Cash-Futures'!J65</f>
        <v>8.4824999999999875</v>
      </c>
      <c r="K75" s="1">
        <f>'Cash-Futures'!K150- 'Cash-Futures'!K65</f>
        <v>7.0266666666666708</v>
      </c>
      <c r="L75" s="1">
        <f>'Cash-Futures'!L150- 'Cash-Futures'!L65</f>
        <v>10.675000000000011</v>
      </c>
      <c r="M75" s="1">
        <f>'Cash-Futures'!M150- 'Cash-Futures'!M65</f>
        <v>17.318333333333328</v>
      </c>
      <c r="N75" s="24">
        <f t="shared" si="13"/>
        <v>17.838374999999999</v>
      </c>
    </row>
    <row r="76" spans="1:14" ht="15.75">
      <c r="A76" s="4">
        <v>2005</v>
      </c>
      <c r="B76" s="1">
        <f>'Cash-Futures'!B151- 'Cash-Futures'!B66</f>
        <v>19.687749999999994</v>
      </c>
      <c r="C76" s="1">
        <f>'Cash-Futures'!C151- 'Cash-Futures'!C66</f>
        <v>30.256052631578953</v>
      </c>
      <c r="D76" s="1">
        <f>'Cash-Futures'!D151- 'Cash-Futures'!D66</f>
        <v>28.743454545454526</v>
      </c>
      <c r="E76" s="1">
        <f>'Cash-Futures'!E151- 'Cash-Futures'!E66</f>
        <v>29.755059523809521</v>
      </c>
      <c r="F76" s="1">
        <f>'Cash-Futures'!F151- 'Cash-Futures'!F66</f>
        <v>32.449523809523797</v>
      </c>
      <c r="G76" s="1">
        <f>'Cash-Futures'!G151- 'Cash-Futures'!G66</f>
        <v>22.763636363636351</v>
      </c>
      <c r="H76" s="1">
        <f>'Cash-Futures'!H151- 'Cash-Futures'!H66</f>
        <v>21.233750000000001</v>
      </c>
      <c r="I76" s="1">
        <f>'Cash-Futures'!I151- 'Cash-Futures'!I66</f>
        <v>10.221956521739131</v>
      </c>
      <c r="J76" s="1">
        <f>'Cash-Futures'!J151- 'Cash-Futures'!J66</f>
        <v>12.540714285714287</v>
      </c>
      <c r="K76" s="1">
        <f>'Cash-Futures'!K151- 'Cash-Futures'!K66</f>
        <v>9.0188095238095514</v>
      </c>
      <c r="L76" s="1">
        <f>'Cash-Futures'!L151- 'Cash-Futures'!L66</f>
        <v>15.411666666666704</v>
      </c>
      <c r="M76" s="1">
        <f>'Cash-Futures'!M151- 'Cash-Futures'!M66</f>
        <v>22.377499999999998</v>
      </c>
      <c r="N76" s="24">
        <f t="shared" si="13"/>
        <v>21.204989489327733</v>
      </c>
    </row>
    <row r="77" spans="1:14" ht="15.75">
      <c r="A77" s="4">
        <v>2006</v>
      </c>
      <c r="B77" s="1">
        <f>'Cash-Futures'!B152- 'Cash-Futures'!B67</f>
        <v>31.77024999999999</v>
      </c>
      <c r="C77" s="1">
        <f>'Cash-Futures'!C152- 'Cash-Futures'!C67</f>
        <v>35.117171052631562</v>
      </c>
      <c r="D77" s="1">
        <f>'Cash-Futures'!D152- 'Cash-Futures'!D67</f>
        <v>31.640652173913068</v>
      </c>
      <c r="E77" s="1">
        <f>'Cash-Futures'!E152- 'Cash-Futures'!E67</f>
        <v>27.073421052631602</v>
      </c>
      <c r="F77" s="1">
        <f>'Cash-Futures'!F152- 'Cash-Futures'!F67</f>
        <v>20.456250000000011</v>
      </c>
      <c r="G77" s="1">
        <f>'Cash-Futures'!G152- 'Cash-Futures'!G67</f>
        <v>18.725000000000009</v>
      </c>
      <c r="H77" s="3" t="s">
        <v>12</v>
      </c>
      <c r="I77" s="1">
        <f>'Cash-Futures'!I152- 'Cash-Futures'!I67</f>
        <v>4.5400000000000063</v>
      </c>
      <c r="J77" s="1">
        <f>'Cash-Futures'!J152- 'Cash-Futures'!J67</f>
        <v>10.012500000000003</v>
      </c>
      <c r="K77" s="1">
        <f>'Cash-Futures'!K152- 'Cash-Futures'!K67</f>
        <v>10.142500000000013</v>
      </c>
      <c r="L77" s="1">
        <f>'Cash-Futures'!L152- 'Cash-Futures'!L67</f>
        <v>10.99799999999999</v>
      </c>
      <c r="M77" s="1">
        <f>'Cash-Futures'!M152- 'Cash-Futures'!M67</f>
        <v>12.351666666666659</v>
      </c>
      <c r="N77" s="24">
        <f t="shared" ref="N77:N83" si="14">AVERAGE(B77:M77)</f>
        <v>19.347946449622086</v>
      </c>
    </row>
    <row r="78" spans="1:14" ht="15.75">
      <c r="A78" s="4">
        <v>2007</v>
      </c>
      <c r="B78" s="1">
        <f>'Cash-Futures'!B153- 'Cash-Futures'!B68</f>
        <v>15.090000000000003</v>
      </c>
      <c r="C78" s="1">
        <f>'Cash-Futures'!C153- 'Cash-Futures'!C68</f>
        <v>19.040000000000006</v>
      </c>
      <c r="D78" s="1">
        <f>'Cash-Futures'!D153- 'Cash-Futures'!D68</f>
        <v>19.820000000000007</v>
      </c>
      <c r="E78" s="1">
        <f>'Cash-Futures'!E153- 'Cash-Futures'!E68</f>
        <v>15.310000000000002</v>
      </c>
      <c r="F78" s="1">
        <f>'Cash-Futures'!F153- 'Cash-Futures'!F68</f>
        <v>16.829999999999998</v>
      </c>
      <c r="G78" s="1">
        <f>'Cash-Futures'!G153- 'Cash-Futures'!G68</f>
        <v>11.099999999999994</v>
      </c>
      <c r="H78" s="1">
        <f>'Cash-Futures'!H153- 'Cash-Futures'!H68</f>
        <v>0.27000000000001023</v>
      </c>
      <c r="I78" s="1">
        <f>'Cash-Futures'!I153- 'Cash-Futures'!I68</f>
        <v>4.6800000000000068</v>
      </c>
      <c r="J78" s="1">
        <f>'Cash-Futures'!J153- 'Cash-Futures'!J68</f>
        <v>6.8799999999999955</v>
      </c>
      <c r="K78" s="1">
        <f>'Cash-Futures'!K153- 'Cash-Futures'!K68</f>
        <v>3.1199999999999903</v>
      </c>
      <c r="L78" s="1">
        <f>'Cash-Futures'!L153- 'Cash-Futures'!L68</f>
        <v>6.0699999999999932</v>
      </c>
      <c r="M78" s="1">
        <f>'Cash-Futures'!M153- 'Cash-Futures'!M68</f>
        <v>13.159999999999997</v>
      </c>
      <c r="N78" s="24">
        <f t="shared" si="14"/>
        <v>10.9475</v>
      </c>
    </row>
    <row r="79" spans="1:14" ht="15.75">
      <c r="A79" s="4">
        <v>2008</v>
      </c>
      <c r="B79" s="1">
        <f>'Cash-Futures'!B154- 'Cash-Futures'!B69</f>
        <v>18.28</v>
      </c>
      <c r="C79" s="1">
        <f>'Cash-Futures'!C154- 'Cash-Futures'!C69</f>
        <v>21.009999999999991</v>
      </c>
      <c r="D79" s="1">
        <f>'Cash-Futures'!D154- 'Cash-Futures'!D69</f>
        <v>23.02000000000001</v>
      </c>
      <c r="E79" s="1">
        <f>'Cash-Futures'!E154- 'Cash-Futures'!E69</f>
        <v>16.159999999999997</v>
      </c>
      <c r="F79" s="1">
        <f>'Cash-Futures'!F154- 'Cash-Futures'!F69</f>
        <v>8.2900000000000063</v>
      </c>
      <c r="G79" s="1">
        <f>'Cash-Futures'!G154- 'Cash-Futures'!G69</f>
        <v>7.75</v>
      </c>
      <c r="H79" s="1">
        <f>'Cash-Futures'!H154- 'Cash-Futures'!H69</f>
        <v>1.5300000000000011</v>
      </c>
      <c r="I79" s="1">
        <f>'Cash-Futures'!I154- 'Cash-Futures'!I69</f>
        <v>-6.710000000000008</v>
      </c>
      <c r="J79" s="1">
        <f>'Cash-Futures'!J154- 'Cash-Futures'!J69</f>
        <v>1.25</v>
      </c>
      <c r="K79" s="1">
        <f>'Cash-Futures'!K154- 'Cash-Futures'!K69</f>
        <v>1.0800000000000125</v>
      </c>
      <c r="L79" s="1">
        <f>'Cash-Futures'!L154- 'Cash-Futures'!L69</f>
        <v>5.7999999999999972</v>
      </c>
      <c r="M79" s="1">
        <f>'Cash-Futures'!M154- 'Cash-Futures'!M69</f>
        <v>4.3800000000000097</v>
      </c>
      <c r="N79" s="24">
        <f t="shared" si="14"/>
        <v>8.4866666666666681</v>
      </c>
    </row>
    <row r="80" spans="1:14" ht="15.75">
      <c r="A80" s="4">
        <v>2009</v>
      </c>
      <c r="B80" s="1">
        <f>'Cash-Futures'!B155- 'Cash-Futures'!B70</f>
        <v>15.819999999999993</v>
      </c>
      <c r="C80" s="1">
        <f>'Cash-Futures'!C155- 'Cash-Futures'!C70</f>
        <v>19.400000000000006</v>
      </c>
      <c r="D80" s="1">
        <f>'Cash-Futures'!D155- 'Cash-Futures'!D70</f>
        <v>21.159999999999997</v>
      </c>
      <c r="E80" s="1">
        <f>'Cash-Futures'!E155- 'Cash-Futures'!E70</f>
        <v>19.89</v>
      </c>
      <c r="F80" s="1">
        <f>'Cash-Futures'!F155- 'Cash-Futures'!F70</f>
        <v>18.03</v>
      </c>
      <c r="G80" s="1">
        <f>'Cash-Futures'!G155- 'Cash-Futures'!G70</f>
        <v>11.760000000000005</v>
      </c>
      <c r="H80" s="1">
        <f>'Cash-Futures'!H155- 'Cash-Futures'!H70</f>
        <v>3.4599999999999937</v>
      </c>
      <c r="I80" s="1">
        <f>'Cash-Futures'!I155- 'Cash-Futures'!I70</f>
        <v>1.8500000000000085</v>
      </c>
      <c r="J80" s="1">
        <f>'Cash-Futures'!J155- 'Cash-Futures'!J70</f>
        <v>4.9900000000000091</v>
      </c>
      <c r="K80" s="1">
        <f>'Cash-Futures'!K155- 'Cash-Futures'!K70</f>
        <v>5.2199999999999989</v>
      </c>
      <c r="L80" s="1">
        <f>'Cash-Futures'!L155- 'Cash-Futures'!L70</f>
        <v>9.0737500762939334</v>
      </c>
      <c r="M80" s="1">
        <f>'Cash-Futures'!M155- 'Cash-Futures'!M70</f>
        <v>12.053409437699756</v>
      </c>
      <c r="N80" s="24">
        <f t="shared" si="14"/>
        <v>11.892263292832808</v>
      </c>
    </row>
    <row r="81" spans="1:14" ht="15.75">
      <c r="A81" s="4">
        <v>2010</v>
      </c>
      <c r="B81" s="1">
        <f>'Cash-Futures'!B156- 'Cash-Futures'!B71</f>
        <v>17.915788349352383</v>
      </c>
      <c r="C81" s="1">
        <f>'Cash-Futures'!C156- 'Cash-Futures'!C71</f>
        <v>21.102368902909134</v>
      </c>
      <c r="D81" s="1">
        <f>'Cash-Futures'!D156- 'Cash-Futures'!D71</f>
        <v>20.483478459897256</v>
      </c>
      <c r="E81" s="1">
        <f>'Cash-Futures'!E156- 'Cash-Futures'!E71</f>
        <v>20.157499583851191</v>
      </c>
      <c r="F81" s="1">
        <f>'Cash-Futures'!F156- 'Cash-Futures'!F71</f>
        <v>18.725249481201175</v>
      </c>
      <c r="G81" s="1">
        <f>'Cash-Futures'!G156- 'Cash-Futures'!G71</f>
        <v>17.769318112460041</v>
      </c>
      <c r="H81" s="1">
        <f>'Cash-Futures'!H156- 'Cash-Futures'!H71</f>
        <v>10.8452378772554</v>
      </c>
      <c r="I81" s="1">
        <f>'Cash-Futures'!I156- 'Cash-Futures'!I71</f>
        <v>12.847045870694245</v>
      </c>
      <c r="J81" s="1">
        <f>'Cash-Futures'!J156- 'Cash-Futures'!J71</f>
        <v>14.629285496303012</v>
      </c>
      <c r="K81" s="1">
        <f>'Cash-Futures'!K156- 'Cash-Futures'!K71</f>
        <v>11.094523664202001</v>
      </c>
      <c r="L81" s="1">
        <f>'Cash-Futures'!L156- 'Cash-Futures'!L71</f>
        <v>9.9564280628022743</v>
      </c>
      <c r="M81" s="1">
        <f>'Cash-Futures'!M156- 'Cash-Futures'!M71</f>
        <v>17.194772616299716</v>
      </c>
      <c r="N81" s="24">
        <f t="shared" si="14"/>
        <v>16.060083039768987</v>
      </c>
    </row>
    <row r="82" spans="1:14" ht="15.75">
      <c r="A82" s="4">
        <v>2011</v>
      </c>
      <c r="B82" s="1">
        <f>'Cash-Futures'!B157- 'Cash-Futures'!B72</f>
        <v>22.528749923706059</v>
      </c>
      <c r="C82" s="1">
        <f>'Cash-Futures'!C157- 'Cash-Futures'!C72</f>
        <v>20.608158215974498</v>
      </c>
      <c r="D82" s="1">
        <f>'Cash-Futures'!D157- 'Cash-Futures'!D72</f>
        <v>25.074348157799761</v>
      </c>
      <c r="E82" s="1">
        <f>'Cash-Futures'!E157- 'Cash-Futures'!E72</f>
        <v>23.923749237060548</v>
      </c>
      <c r="F82" s="1">
        <f>'Cash-Futures'!F157- 'Cash-Futures'!F72</f>
        <v>26.671429951985672</v>
      </c>
      <c r="G82" s="1">
        <f>'Cash-Futures'!G157- 'Cash-Futures'!G72</f>
        <v>17.923408882834707</v>
      </c>
      <c r="H82" s="1">
        <f>'Cash-Futures'!H157- 'Cash-Futures'!H72</f>
        <v>16.202500305175789</v>
      </c>
      <c r="I82" s="1">
        <f>'Cash-Futures'!I157- 'Cash-Futures'!I72</f>
        <v>6.1413036844004694</v>
      </c>
      <c r="J82" s="1">
        <f>'Cash-Futures'!J157- 'Cash-Futures'!J72</f>
        <v>11.273094802129833</v>
      </c>
      <c r="K82" s="1">
        <f>'Cash-Futures'!K157- 'Cash-Futures'!K72</f>
        <v>9.9895235188802189</v>
      </c>
      <c r="L82" s="1">
        <f>'Cash-Futures'!L157- 'Cash-Futures'!L72</f>
        <v>14.631429152715782</v>
      </c>
      <c r="M82" s="1">
        <f>'Cash-Futures'!M157- 'Cash-Futures'!M72</f>
        <v>16.086903599330356</v>
      </c>
      <c r="N82" s="24">
        <f t="shared" si="14"/>
        <v>17.587883285999474</v>
      </c>
    </row>
    <row r="83" spans="1:14" ht="15.75">
      <c r="A83" s="4">
        <v>2012</v>
      </c>
      <c r="B83" s="1">
        <f>'Cash-Futures'!B158- 'Cash-Futures'!B73</f>
        <v>27.104999694824215</v>
      </c>
      <c r="C83" s="1">
        <f>'Cash-Futures'!C158- 'Cash-Futures'!C73</f>
        <v>28.106999664306642</v>
      </c>
      <c r="D83" s="1">
        <f>'Cash-Futures'!D158- 'Cash-Futures'!D73</f>
        <v>32.312727966308586</v>
      </c>
      <c r="E83" s="1">
        <f>'Cash-Futures'!E158- 'Cash-Futures'!E73</f>
        <v>23.824999694824243</v>
      </c>
      <c r="F83" s="1">
        <f>'Cash-Futures'!F158- 'Cash-Futures'!F73</f>
        <v>26.544316961115072</v>
      </c>
      <c r="G83" s="1">
        <f>'Cash-Futures'!G158- 'Cash-Futures'!G73</f>
        <v>24.030952090308773</v>
      </c>
      <c r="H83" s="1">
        <f>'Cash-Futures'!H158- 'Cash-Futures'!H73</f>
        <v>10.115476335797979</v>
      </c>
      <c r="I83" s="1">
        <f>'Cash-Futures'!I158- 'Cash-Futures'!I73</f>
        <v>16.670000132685118</v>
      </c>
      <c r="J83" s="1">
        <f>'Cash-Futures'!J158- 'Cash-Futures'!J73</f>
        <v>12.829212132504125</v>
      </c>
      <c r="K83" s="1">
        <f>'Cash-Futures'!K158- 'Cash-Futures'!K73</f>
        <v>8.414128577190894</v>
      </c>
      <c r="L83" s="1">
        <f>'Cash-Futures'!L158- 'Cash-Futures'!L73</f>
        <v>9.0695251464843807</v>
      </c>
      <c r="M83" s="1">
        <f>'Cash-Futures'!M158- 'Cash-Futures'!M73</f>
        <v>14.268752593994122</v>
      </c>
      <c r="N83" s="24">
        <f t="shared" si="14"/>
        <v>19.44100758252868</v>
      </c>
    </row>
    <row r="84" spans="1:14" ht="15.75">
      <c r="A84" s="4">
        <v>2013</v>
      </c>
      <c r="B84" s="1">
        <f>'Cash-Futures'!B159- 'Cash-Futures'!B74</f>
        <v>20.039047764369428</v>
      </c>
      <c r="C84" s="1">
        <f>'Cash-Futures'!C159- 'Cash-Futures'!C74</f>
        <v>8.8939467259457388</v>
      </c>
      <c r="D84" s="1">
        <f>'Cash-Futures'!D159- 'Cash-Futures'!D74</f>
        <v>24.743750000000006</v>
      </c>
      <c r="E84" s="1">
        <f>'Cash-Futures'!E159- 'Cash-Futures'!E74</f>
        <v>21.949318459250719</v>
      </c>
      <c r="F84" s="1">
        <f>'Cash-Futures'!F159- 'Cash-Futures'!F74</f>
        <v>22.586818736683256</v>
      </c>
      <c r="G84" s="1">
        <f>'Cash-Futures'!G159- 'Cash-Futures'!G74</f>
        <v>19.783749694824223</v>
      </c>
      <c r="H84" s="3" t="s">
        <v>12</v>
      </c>
      <c r="I84" s="1">
        <f>'Cash-Futures'!I159- 'Cash-Futures'!I74</f>
        <v>1.799544483531605</v>
      </c>
      <c r="J84" s="1">
        <f>'Cash-Futures'!J159- 'Cash-Futures'!J74</f>
        <v>9.6774996948242347</v>
      </c>
      <c r="K84" s="1">
        <f>'Cash-Futures'!K159- 'Cash-Futures'!K74</f>
        <v>15.307173621136229</v>
      </c>
      <c r="L84" s="1">
        <f>'Cash-Futures'!L159- 'Cash-Futures'!L74</f>
        <v>19.793749694824214</v>
      </c>
      <c r="M84" s="1">
        <f>'Cash-Futures'!M159- 'Cash-Futures'!M74</f>
        <v>22.447618321010054</v>
      </c>
      <c r="N84" s="24">
        <f t="shared" ref="N84:N85" si="15">AVERAGE(B84:M84)</f>
        <v>17.002019745127246</v>
      </c>
    </row>
    <row r="85" spans="1:14" ht="15.75">
      <c r="A85" s="4">
        <v>2014</v>
      </c>
      <c r="B85" s="1">
        <f>'Cash-Futures'!B160- 'Cash-Futures'!B75</f>
        <v>38.891904035295767</v>
      </c>
      <c r="C85" s="1">
        <f>'Cash-Futures'!C160- 'Cash-Futures'!C75</f>
        <v>41.165526476408303</v>
      </c>
      <c r="D85" s="1">
        <f>'Cash-Futures'!D160- 'Cash-Futures'!D75</f>
        <v>44.295952526274192</v>
      </c>
      <c r="E85" s="3" t="s">
        <v>12</v>
      </c>
      <c r="F85" s="1">
        <f>'Cash-Futures'!F160- 'Cash-Futures'!F75</f>
        <v>54.828333188011527</v>
      </c>
      <c r="G85" s="3" t="s">
        <v>12</v>
      </c>
      <c r="H85" s="3" t="s">
        <v>12</v>
      </c>
      <c r="I85" s="1">
        <f>'Cash-Futures'!I160- 'Cash-Futures'!I75</f>
        <v>41.231191725957956</v>
      </c>
      <c r="J85" s="1">
        <f>'Cash-Futures'!J160- 'Cash-Futures'!J75</f>
        <v>50.393808506556951</v>
      </c>
      <c r="K85" s="1">
        <f>'Cash-Futures'!K160- 'Cash-Futures'!K75</f>
        <v>45.476304427437157</v>
      </c>
      <c r="L85" s="1">
        <f>'Cash-Futures'!L160- 'Cash-Futures'!L75</f>
        <v>43.408157734118049</v>
      </c>
      <c r="M85" s="1">
        <f>'Cash-Futures'!M160- 'Cash-Futures'!M75</f>
        <v>64.230000000000018</v>
      </c>
      <c r="N85" s="24">
        <f t="shared" si="15"/>
        <v>47.102353180006652</v>
      </c>
    </row>
    <row r="86" spans="1:14" ht="15.75">
      <c r="A86" s="4">
        <v>2015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9"/>
    </row>
    <row r="87" spans="1:14" ht="15.75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9"/>
    </row>
    <row r="88" spans="1:14" ht="15.75">
      <c r="A88" s="14"/>
      <c r="B88" s="82" t="s">
        <v>0</v>
      </c>
      <c r="C88" s="82" t="s">
        <v>1</v>
      </c>
      <c r="D88" s="82" t="s">
        <v>2</v>
      </c>
      <c r="E88" s="82" t="s">
        <v>3</v>
      </c>
      <c r="F88" s="82" t="s">
        <v>4</v>
      </c>
      <c r="G88" s="82" t="s">
        <v>5</v>
      </c>
      <c r="H88" s="82" t="s">
        <v>6</v>
      </c>
      <c r="I88" s="82" t="s">
        <v>7</v>
      </c>
      <c r="J88" s="82" t="s">
        <v>8</v>
      </c>
      <c r="K88" s="82" t="s">
        <v>9</v>
      </c>
      <c r="L88" s="82" t="s">
        <v>10</v>
      </c>
      <c r="M88" s="82" t="s">
        <v>11</v>
      </c>
      <c r="N88" s="9"/>
    </row>
    <row r="89" spans="1:14" ht="15.75">
      <c r="A89" s="32" t="s">
        <v>88</v>
      </c>
      <c r="B89" s="33">
        <f>AVERAGE(B54:B85)</f>
        <v>12.868704935917687</v>
      </c>
      <c r="C89" s="33">
        <f t="shared" ref="C89:M89" si="16">AVERAGE(C54:C85)</f>
        <v>15.343111430469314</v>
      </c>
      <c r="D89" s="33">
        <f t="shared" si="16"/>
        <v>17.304788996488075</v>
      </c>
      <c r="E89" s="33">
        <f t="shared" si="16"/>
        <v>15.584129798125932</v>
      </c>
      <c r="F89" s="33">
        <f t="shared" si="16"/>
        <v>15.905872566516265</v>
      </c>
      <c r="G89" s="33">
        <f t="shared" si="16"/>
        <v>12.786701026152606</v>
      </c>
      <c r="H89" s="33">
        <f t="shared" si="16"/>
        <v>6.1319826470376313</v>
      </c>
      <c r="I89" s="33">
        <f t="shared" si="16"/>
        <v>5.4921173009092348</v>
      </c>
      <c r="J89" s="33">
        <f t="shared" si="16"/>
        <v>7.8291085019027964</v>
      </c>
      <c r="K89" s="33">
        <f t="shared" si="16"/>
        <v>6.8435579412314231</v>
      </c>
      <c r="L89" s="33">
        <f t="shared" si="16"/>
        <v>7.7871166515529628</v>
      </c>
      <c r="M89" s="33">
        <f t="shared" si="16"/>
        <v>10.628798561591607</v>
      </c>
    </row>
    <row r="90" spans="1:14" ht="15.75">
      <c r="A90" s="32" t="s">
        <v>89</v>
      </c>
      <c r="B90" s="33">
        <f>STDEV(B54:B85)</f>
        <v>9.8020124580410908</v>
      </c>
      <c r="C90" s="33">
        <f t="shared" ref="C90:M90" si="17">STDEV(C54:C85)</f>
        <v>10.303449479867997</v>
      </c>
      <c r="D90" s="33">
        <f t="shared" si="17"/>
        <v>9.847519879749898</v>
      </c>
      <c r="E90" s="33">
        <f t="shared" si="17"/>
        <v>7.14631230609666</v>
      </c>
      <c r="F90" s="33">
        <f t="shared" si="17"/>
        <v>9.943365552286993</v>
      </c>
      <c r="G90" s="33">
        <f t="shared" si="17"/>
        <v>6.181680833049251</v>
      </c>
      <c r="H90" s="33">
        <f t="shared" si="17"/>
        <v>6.8397007406043979</v>
      </c>
      <c r="I90" s="33">
        <f t="shared" si="17"/>
        <v>8.7987333381352801</v>
      </c>
      <c r="J90" s="33">
        <f t="shared" si="17"/>
        <v>8.886425645731487</v>
      </c>
      <c r="K90" s="33">
        <f t="shared" si="17"/>
        <v>8.1180247564960144</v>
      </c>
      <c r="L90" s="33">
        <f t="shared" si="17"/>
        <v>8.1224637615099713</v>
      </c>
      <c r="M90" s="33">
        <f t="shared" si="17"/>
        <v>11.855446245190544</v>
      </c>
    </row>
    <row r="91" spans="1:14" ht="15.75">
      <c r="A91" s="36" t="s">
        <v>90</v>
      </c>
      <c r="B91" s="37">
        <f>AVERAGE(B76:B85)</f>
        <v>22.712848976754785</v>
      </c>
      <c r="C91" s="37">
        <f t="shared" ref="C91:M91" si="18">AVERAGE(C76:C85)</f>
        <v>24.470022366975481</v>
      </c>
      <c r="D91" s="37">
        <f t="shared" si="18"/>
        <v>27.129436382964741</v>
      </c>
      <c r="E91" s="37">
        <f t="shared" si="18"/>
        <v>22.004894172380869</v>
      </c>
      <c r="F91" s="37">
        <f t="shared" si="18"/>
        <v>24.541192212852049</v>
      </c>
      <c r="G91" s="37">
        <f t="shared" si="18"/>
        <v>16.845118349340456</v>
      </c>
      <c r="H91" s="37">
        <f t="shared" si="18"/>
        <v>9.0938520740327391</v>
      </c>
      <c r="I91" s="37">
        <f t="shared" si="18"/>
        <v>9.3271042419008534</v>
      </c>
      <c r="J91" s="37">
        <f t="shared" si="18"/>
        <v>13.447611491803247</v>
      </c>
      <c r="K91" s="37">
        <f t="shared" si="18"/>
        <v>11.886296333265607</v>
      </c>
      <c r="L91" s="37">
        <f t="shared" si="18"/>
        <v>14.421270653390531</v>
      </c>
      <c r="M91" s="37">
        <f t="shared" si="18"/>
        <v>19.855062323500068</v>
      </c>
      <c r="N91" s="13"/>
    </row>
    <row r="92" spans="1:14" ht="15.75">
      <c r="A92" s="36" t="s">
        <v>91</v>
      </c>
      <c r="B92" s="37">
        <f>STDEV(B76:B85)</f>
        <v>7.6572753151621331</v>
      </c>
      <c r="C92" s="37">
        <f t="shared" ref="C92:M92" si="19">STDEV(C76:C85)</f>
        <v>9.2786410889869178</v>
      </c>
      <c r="D92" s="37">
        <f t="shared" si="19"/>
        <v>7.487360110929016</v>
      </c>
      <c r="E92" s="37">
        <f t="shared" si="19"/>
        <v>4.7384457530144672</v>
      </c>
      <c r="F92" s="37">
        <f t="shared" si="19"/>
        <v>12.510857128529462</v>
      </c>
      <c r="G92" s="37">
        <f t="shared" si="19"/>
        <v>5.5049684170703985</v>
      </c>
      <c r="H92" s="37">
        <f t="shared" si="19"/>
        <v>7.8404249725949047</v>
      </c>
      <c r="I92" s="37">
        <f t="shared" si="19"/>
        <v>12.950336307095416</v>
      </c>
      <c r="J92" s="37">
        <f t="shared" si="19"/>
        <v>13.588440362352626</v>
      </c>
      <c r="K92" s="37">
        <f t="shared" si="19"/>
        <v>12.497103887090415</v>
      </c>
      <c r="L92" s="37">
        <f t="shared" si="19"/>
        <v>11.070927851122793</v>
      </c>
      <c r="M92" s="37">
        <f t="shared" si="19"/>
        <v>16.452525296478264</v>
      </c>
      <c r="N92" s="13"/>
    </row>
    <row r="93" spans="1:14" ht="15.75">
      <c r="A93" s="45" t="s">
        <v>92</v>
      </c>
      <c r="B93" s="38">
        <f>AVERAGE(B80:B85)</f>
        <v>23.716748294591309</v>
      </c>
      <c r="C93" s="38">
        <f t="shared" ref="C93:M93" si="20">AVERAGE(C80:C85)</f>
        <v>23.212833330924052</v>
      </c>
      <c r="D93" s="38">
        <f t="shared" si="20"/>
        <v>28.011709518379963</v>
      </c>
      <c r="E93" s="38">
        <f t="shared" si="20"/>
        <v>21.94911339499734</v>
      </c>
      <c r="F93" s="38">
        <f t="shared" si="20"/>
        <v>27.897691386499449</v>
      </c>
      <c r="G93" s="38">
        <f t="shared" si="20"/>
        <v>18.253485756085549</v>
      </c>
      <c r="H93" s="38">
        <f t="shared" si="20"/>
        <v>10.15580362955729</v>
      </c>
      <c r="I93" s="38">
        <f t="shared" si="20"/>
        <v>13.423180982878234</v>
      </c>
      <c r="J93" s="38">
        <f t="shared" si="20"/>
        <v>17.298816772053026</v>
      </c>
      <c r="K93" s="38">
        <f t="shared" si="20"/>
        <v>15.916942301474416</v>
      </c>
      <c r="L93" s="38">
        <f t="shared" si="20"/>
        <v>17.655506644539773</v>
      </c>
      <c r="M93" s="38">
        <f t="shared" si="20"/>
        <v>24.380242761389002</v>
      </c>
      <c r="N93" s="13"/>
    </row>
    <row r="94" spans="1:14" ht="15.75">
      <c r="A94" s="45" t="s">
        <v>93</v>
      </c>
      <c r="B94" s="38">
        <f>STDEV(B80:B85)</f>
        <v>8.3989545842257449</v>
      </c>
      <c r="C94" s="38">
        <f t="shared" ref="C94:M94" si="21">STDEV(C80:C85)</f>
        <v>10.742985241046551</v>
      </c>
      <c r="D94" s="38">
        <f t="shared" si="21"/>
        <v>9.0177953780304616</v>
      </c>
      <c r="E94" s="38">
        <f t="shared" si="21"/>
        <v>1.9279499593115343</v>
      </c>
      <c r="F94" s="38">
        <f t="shared" si="21"/>
        <v>13.698943020468716</v>
      </c>
      <c r="G94" s="38">
        <f t="shared" si="21"/>
        <v>4.422373550457988</v>
      </c>
      <c r="H94" s="38">
        <f t="shared" si="21"/>
        <v>5.2240875696160076</v>
      </c>
      <c r="I94" s="38">
        <f t="shared" si="21"/>
        <v>14.874356512251309</v>
      </c>
      <c r="J94" s="38">
        <f t="shared" si="21"/>
        <v>16.542569391430195</v>
      </c>
      <c r="K94" s="38">
        <f t="shared" si="21"/>
        <v>14.854188032047089</v>
      </c>
      <c r="L94" s="38">
        <f t="shared" si="21"/>
        <v>13.29328854158784</v>
      </c>
      <c r="M94" s="38">
        <f t="shared" si="21"/>
        <v>19.830994418142655</v>
      </c>
      <c r="N94" s="13"/>
    </row>
    <row r="95" spans="1:14" ht="15.75">
      <c r="A95" s="48" t="s">
        <v>94</v>
      </c>
      <c r="B95" s="52">
        <f>B93+2*B94</f>
        <v>40.514657463042795</v>
      </c>
      <c r="C95" s="52">
        <f t="shared" ref="C95" si="22">C93+2*C94</f>
        <v>44.69880381301715</v>
      </c>
      <c r="D95" s="52">
        <f t="shared" ref="D95" si="23">D93+2*D94</f>
        <v>46.047300274440886</v>
      </c>
      <c r="E95" s="52">
        <f t="shared" ref="E95" si="24">E93+2*E94</f>
        <v>25.80501331362041</v>
      </c>
      <c r="F95" s="52">
        <f t="shared" ref="F95" si="25">F93+2*F94</f>
        <v>55.295577427436882</v>
      </c>
      <c r="G95" s="52">
        <f t="shared" ref="G95" si="26">G93+2*G94</f>
        <v>27.098232857001527</v>
      </c>
      <c r="H95" s="52">
        <f t="shared" ref="H95" si="27">H93+2*H94</f>
        <v>20.603978768789304</v>
      </c>
      <c r="I95" s="52">
        <f t="shared" ref="I95" si="28">I93+2*I94</f>
        <v>43.17189400738085</v>
      </c>
      <c r="J95" s="52">
        <f t="shared" ref="J95" si="29">J93+2*J94</f>
        <v>50.383955554913413</v>
      </c>
      <c r="K95" s="52">
        <f t="shared" ref="K95" si="30">K93+2*K94</f>
        <v>45.625318365568596</v>
      </c>
      <c r="L95" s="52">
        <f t="shared" ref="L95" si="31">L93+2*L94</f>
        <v>44.242083727715453</v>
      </c>
      <c r="M95" s="52">
        <f t="shared" ref="M95" si="32">M93+2*M94</f>
        <v>64.042231597674316</v>
      </c>
    </row>
    <row r="96" spans="1:14" ht="15.75">
      <c r="A96" s="48" t="s">
        <v>95</v>
      </c>
      <c r="B96" s="52">
        <f>B93-2*B94</f>
        <v>6.9188391261398188</v>
      </c>
      <c r="C96" s="52">
        <f t="shared" ref="C96:M96" si="33">C93-2*C94</f>
        <v>1.726862848830951</v>
      </c>
      <c r="D96" s="52">
        <f t="shared" si="33"/>
        <v>9.9761187623190395</v>
      </c>
      <c r="E96" s="52">
        <f t="shared" si="33"/>
        <v>18.09321347637427</v>
      </c>
      <c r="F96" s="52">
        <f t="shared" si="33"/>
        <v>0.49980534556201661</v>
      </c>
      <c r="G96" s="52">
        <f t="shared" si="33"/>
        <v>9.4087386551695733</v>
      </c>
      <c r="H96" s="52">
        <f t="shared" si="33"/>
        <v>-0.29237150967472481</v>
      </c>
      <c r="I96" s="52">
        <f t="shared" si="33"/>
        <v>-16.325532041624385</v>
      </c>
      <c r="J96" s="52">
        <f t="shared" si="33"/>
        <v>-15.786322010807364</v>
      </c>
      <c r="K96" s="52">
        <f t="shared" si="33"/>
        <v>-13.791433762619763</v>
      </c>
      <c r="L96" s="52">
        <f t="shared" si="33"/>
        <v>-8.9310704386359063</v>
      </c>
      <c r="M96" s="52">
        <f t="shared" si="33"/>
        <v>-15.281746074896308</v>
      </c>
    </row>
    <row r="97" spans="1:14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9" spans="1:14" ht="18.75">
      <c r="A99" s="2" t="s">
        <v>27</v>
      </c>
    </row>
    <row r="100" spans="1:14" ht="16.5" thickBot="1">
      <c r="A100" s="5"/>
      <c r="B100" s="6" t="s">
        <v>0</v>
      </c>
      <c r="C100" s="6" t="s">
        <v>1</v>
      </c>
      <c r="D100" s="6" t="s">
        <v>2</v>
      </c>
      <c r="E100" s="6" t="s">
        <v>3</v>
      </c>
      <c r="F100" s="6" t="s">
        <v>4</v>
      </c>
      <c r="G100" s="6" t="s">
        <v>5</v>
      </c>
      <c r="H100" s="6" t="s">
        <v>6</v>
      </c>
      <c r="I100" s="6" t="s">
        <v>7</v>
      </c>
      <c r="J100" s="6" t="s">
        <v>8</v>
      </c>
      <c r="K100" s="6" t="s">
        <v>9</v>
      </c>
      <c r="L100" s="6" t="s">
        <v>10</v>
      </c>
      <c r="M100" s="6" t="s">
        <v>11</v>
      </c>
      <c r="N100" s="15" t="s">
        <v>13</v>
      </c>
    </row>
    <row r="101" spans="1:14" ht="16.5" thickTop="1">
      <c r="A101" s="7">
        <v>1983</v>
      </c>
      <c r="B101" s="1">
        <f>'Cash-Futures'!B176- 'Cash-Futures'!B44</f>
        <v>-2.8900000000000006</v>
      </c>
      <c r="C101" s="1">
        <f>'Cash-Futures'!C176- 'Cash-Futures'!C44</f>
        <v>-3.4300000000000068</v>
      </c>
      <c r="D101" s="1">
        <f>'Cash-Futures'!D176- 'Cash-Futures'!D44</f>
        <v>-2.3500000000000085</v>
      </c>
      <c r="E101" s="1">
        <f>'Cash-Futures'!E176- 'Cash-Futures'!E44</f>
        <v>-0.45000000000000284</v>
      </c>
      <c r="F101" s="1">
        <f>'Cash-Futures'!F176- 'Cash-Futures'!F44</f>
        <v>1.2199999999999989</v>
      </c>
      <c r="G101" s="1">
        <f>'Cash-Futures'!G176- 'Cash-Futures'!G44</f>
        <v>2.4100000000000108</v>
      </c>
      <c r="H101" s="1">
        <f>'Cash-Futures'!H176- 'Cash-Futures'!H44</f>
        <v>0.77000000000000313</v>
      </c>
      <c r="I101" s="1">
        <f>'Cash-Futures'!I176- 'Cash-Futures'!I44</f>
        <v>-1.009999999999998</v>
      </c>
      <c r="J101" s="1">
        <f>'Cash-Futures'!J176- 'Cash-Futures'!J44</f>
        <v>-2.5399999999999991</v>
      </c>
      <c r="K101" s="1">
        <f>'Cash-Futures'!K176- 'Cash-Futures'!K44</f>
        <v>-2.8900000000000006</v>
      </c>
      <c r="L101" s="1">
        <f>'Cash-Futures'!L176- 'Cash-Futures'!L44</f>
        <v>-2.9899999999999949</v>
      </c>
      <c r="M101" s="1">
        <f>'Cash-Futures'!M176- 'Cash-Futures'!M44</f>
        <v>-3.6200000000000045</v>
      </c>
      <c r="N101" s="23">
        <f>AVERAGE(B101:M101)</f>
        <v>-1.4808333333333337</v>
      </c>
    </row>
    <row r="102" spans="1:14" ht="15.75">
      <c r="A102" s="4">
        <v>1984</v>
      </c>
      <c r="B102" s="1">
        <f>'Cash-Futures'!B177- 'Cash-Futures'!B45</f>
        <v>-3.519999999999996</v>
      </c>
      <c r="C102" s="1">
        <f>'Cash-Futures'!C177- 'Cash-Futures'!C45</f>
        <v>-1.9500000000000028</v>
      </c>
      <c r="D102" s="1">
        <f>'Cash-Futures'!D177- 'Cash-Futures'!D45</f>
        <v>-2.0799999999999983</v>
      </c>
      <c r="E102" s="1">
        <f>'Cash-Futures'!E177- 'Cash-Futures'!E45</f>
        <v>-1.3700000000000045</v>
      </c>
      <c r="F102" s="1">
        <f>'Cash-Futures'!F177- 'Cash-Futures'!F45</f>
        <v>1.269999999999996</v>
      </c>
      <c r="G102" s="1">
        <f>'Cash-Futures'!G177- 'Cash-Futures'!G45</f>
        <v>-0.48999999999999488</v>
      </c>
      <c r="H102" s="1">
        <f>'Cash-Futures'!H177- 'Cash-Futures'!H45</f>
        <v>-1.8599999999999994</v>
      </c>
      <c r="I102" s="1">
        <f>'Cash-Futures'!I177- 'Cash-Futures'!I45</f>
        <v>-0.73000000000000398</v>
      </c>
      <c r="J102" s="1">
        <f>'Cash-Futures'!J177- 'Cash-Futures'!J45</f>
        <v>-1.8400000000000034</v>
      </c>
      <c r="K102" s="1">
        <f>'Cash-Futures'!K177- 'Cash-Futures'!K45</f>
        <v>-2.019999999999996</v>
      </c>
      <c r="L102" s="1">
        <f>'Cash-Futures'!L177- 'Cash-Futures'!L45</f>
        <v>-4.230000000000004</v>
      </c>
      <c r="M102" s="1">
        <f>'Cash-Futures'!M177- 'Cash-Futures'!M45</f>
        <v>-4.5300000000000011</v>
      </c>
      <c r="N102" s="24">
        <f t="shared" ref="N102:N117" si="34">AVERAGE(B102:M102)</f>
        <v>-1.945833333333334</v>
      </c>
    </row>
    <row r="103" spans="1:14" ht="15.75">
      <c r="A103" s="4">
        <v>1985</v>
      </c>
      <c r="B103" s="1">
        <f>'Cash-Futures'!B178- 'Cash-Futures'!B46</f>
        <v>-4.6599999999999966</v>
      </c>
      <c r="C103" s="1">
        <f>'Cash-Futures'!C178- 'Cash-Futures'!C46</f>
        <v>-3.4699999999999989</v>
      </c>
      <c r="D103" s="1">
        <f>'Cash-Futures'!D178- 'Cash-Futures'!D46</f>
        <v>-0.78000000000000114</v>
      </c>
      <c r="E103" s="1">
        <f>'Cash-Futures'!E178- 'Cash-Futures'!E46</f>
        <v>1.1500000000000057</v>
      </c>
      <c r="F103" s="1">
        <f>'Cash-Futures'!F178- 'Cash-Futures'!F46</f>
        <v>0.42999999999999261</v>
      </c>
      <c r="G103" s="1">
        <f>'Cash-Futures'!G178- 'Cash-Futures'!G46</f>
        <v>-1.1899999999999977</v>
      </c>
      <c r="H103" s="1">
        <f>'Cash-Futures'!H178- 'Cash-Futures'!H46</f>
        <v>-3.2800000000000011</v>
      </c>
      <c r="I103" s="1">
        <f>'Cash-Futures'!I178- 'Cash-Futures'!I46</f>
        <v>-3.5</v>
      </c>
      <c r="J103" s="1">
        <f>'Cash-Futures'!J178- 'Cash-Futures'!J46</f>
        <v>-2.1299999999999955</v>
      </c>
      <c r="K103" s="1">
        <f>'Cash-Futures'!K178- 'Cash-Futures'!K46</f>
        <v>-4.43</v>
      </c>
      <c r="L103" s="1">
        <f>'Cash-Futures'!L178- 'Cash-Futures'!L46</f>
        <v>-3.8900000000000077</v>
      </c>
      <c r="M103" s="1">
        <f>'Cash-Futures'!M178- 'Cash-Futures'!M46</f>
        <v>-6.2999999999999972</v>
      </c>
      <c r="N103" s="24">
        <f t="shared" si="34"/>
        <v>-2.6708333333333329</v>
      </c>
    </row>
    <row r="104" spans="1:14" ht="15.75">
      <c r="A104" s="4">
        <v>1986</v>
      </c>
      <c r="B104" s="1">
        <f>'Cash-Futures'!B179- 'Cash-Futures'!B47</f>
        <v>-4.6400000000000006</v>
      </c>
      <c r="C104" s="1">
        <f>'Cash-Futures'!C179- 'Cash-Futures'!C47</f>
        <v>-2.8000000000000043</v>
      </c>
      <c r="D104" s="1">
        <f>'Cash-Futures'!D179- 'Cash-Futures'!D47</f>
        <v>0.35000000000000142</v>
      </c>
      <c r="E104" s="1">
        <f>'Cash-Futures'!E179- 'Cash-Futures'!E47</f>
        <v>2.3799999999999955</v>
      </c>
      <c r="F104" s="1">
        <f>'Cash-Futures'!F179- 'Cash-Futures'!F47</f>
        <v>2.0599999999999952</v>
      </c>
      <c r="G104" s="1">
        <f>'Cash-Futures'!G179- 'Cash-Futures'!G47</f>
        <v>6.0000000000002274E-2</v>
      </c>
      <c r="H104" s="1">
        <f>'Cash-Futures'!H179- 'Cash-Futures'!H47</f>
        <v>-6.009999999999998</v>
      </c>
      <c r="I104" s="1">
        <f>'Cash-Futures'!I179- 'Cash-Futures'!I47</f>
        <v>-3.3000000000000043</v>
      </c>
      <c r="J104" s="1">
        <f>'Cash-Futures'!J179- 'Cash-Futures'!J47</f>
        <v>0.17999999999999972</v>
      </c>
      <c r="K104" s="1">
        <f>'Cash-Futures'!K179- 'Cash-Futures'!K47</f>
        <v>0.39999999999999858</v>
      </c>
      <c r="L104" s="1">
        <f>'Cash-Futures'!L179- 'Cash-Futures'!L47</f>
        <v>0.5</v>
      </c>
      <c r="M104" s="1">
        <f>'Cash-Futures'!M179- 'Cash-Futures'!M47</f>
        <v>1.2800000000000011</v>
      </c>
      <c r="N104" s="24">
        <f t="shared" si="34"/>
        <v>-0.79500000000000115</v>
      </c>
    </row>
    <row r="105" spans="1:14" ht="15.75">
      <c r="A105" s="4">
        <v>1987</v>
      </c>
      <c r="B105" s="1">
        <f>'Cash-Futures'!B180- 'Cash-Futures'!B48</f>
        <v>0.71999999999999886</v>
      </c>
      <c r="C105" s="1">
        <f>'Cash-Futures'!C180- 'Cash-Futures'!C48</f>
        <v>-0.28000000000000114</v>
      </c>
      <c r="D105" s="1">
        <f>'Cash-Futures'!D180- 'Cash-Futures'!D48</f>
        <v>0.43999999999999773</v>
      </c>
      <c r="E105" s="1">
        <f>'Cash-Futures'!E180- 'Cash-Futures'!E48</f>
        <v>1.6500000000000057</v>
      </c>
      <c r="F105" s="1">
        <f>'Cash-Futures'!F180- 'Cash-Futures'!F48</f>
        <v>1.25</v>
      </c>
      <c r="G105" s="1">
        <f>'Cash-Futures'!G180- 'Cash-Futures'!G48</f>
        <v>0.20999999999999375</v>
      </c>
      <c r="H105" s="1">
        <f>'Cash-Futures'!H180- 'Cash-Futures'!H48</f>
        <v>0.39000000000000057</v>
      </c>
      <c r="I105" s="1">
        <f>'Cash-Futures'!I180- 'Cash-Futures'!I48</f>
        <v>-2.3500000000000085</v>
      </c>
      <c r="J105" s="1">
        <f>'Cash-Futures'!J180- 'Cash-Futures'!J48</f>
        <v>-1.4500000000000028</v>
      </c>
      <c r="K105" s="1">
        <f>'Cash-Futures'!K180- 'Cash-Futures'!K48</f>
        <v>1.4100000000000108</v>
      </c>
      <c r="L105" s="1">
        <f>'Cash-Futures'!L180- 'Cash-Futures'!L48</f>
        <v>2.4699999999999989</v>
      </c>
      <c r="M105" s="1">
        <f>'Cash-Futures'!M180- 'Cash-Futures'!M48</f>
        <v>3.210000000000008</v>
      </c>
      <c r="N105" s="24">
        <f t="shared" si="34"/>
        <v>0.63916666666666677</v>
      </c>
    </row>
    <row r="106" spans="1:14" ht="15.75">
      <c r="A106" s="4">
        <v>1988</v>
      </c>
      <c r="B106" s="1">
        <f>'Cash-Futures'!B181- 'Cash-Futures'!B49</f>
        <v>2.8500000000000085</v>
      </c>
      <c r="C106" s="1">
        <f>'Cash-Futures'!C181- 'Cash-Futures'!C49</f>
        <v>-0.51999999999999602</v>
      </c>
      <c r="D106" s="1">
        <f>'Cash-Futures'!D181- 'Cash-Futures'!D49</f>
        <v>0.26999999999999602</v>
      </c>
      <c r="E106" s="1">
        <f>'Cash-Futures'!E181- 'Cash-Futures'!E49</f>
        <v>2.6099999999999994</v>
      </c>
      <c r="F106" s="1">
        <f>'Cash-Futures'!F181- 'Cash-Futures'!F49</f>
        <v>4.3299999999999983</v>
      </c>
      <c r="G106" s="1">
        <f>'Cash-Futures'!G181- 'Cash-Futures'!G49</f>
        <v>7.9399999999999977</v>
      </c>
      <c r="H106" s="1">
        <f>'Cash-Futures'!H181- 'Cash-Futures'!H49</f>
        <v>0.54999999999999716</v>
      </c>
      <c r="I106" s="1">
        <f>'Cash-Futures'!I181- 'Cash-Futures'!I49</f>
        <v>0.35999999999999943</v>
      </c>
      <c r="J106" s="1">
        <f>'Cash-Futures'!J181- 'Cash-Futures'!J49</f>
        <v>2.0799999999999983</v>
      </c>
      <c r="K106" s="1">
        <f>'Cash-Futures'!K181- 'Cash-Futures'!K49</f>
        <v>2.8500000000000085</v>
      </c>
      <c r="L106" s="1">
        <f>'Cash-Futures'!L181- 'Cash-Futures'!L49</f>
        <v>2.0300000000000011</v>
      </c>
      <c r="M106" s="1">
        <f>'Cash-Futures'!M181- 'Cash-Futures'!M49</f>
        <v>-0.85999999999999943</v>
      </c>
      <c r="N106" s="24">
        <f t="shared" si="34"/>
        <v>2.0408333333333339</v>
      </c>
    </row>
    <row r="107" spans="1:14" ht="15.75">
      <c r="A107" s="4">
        <v>1989</v>
      </c>
      <c r="B107" s="1">
        <f>'Cash-Futures'!B182- 'Cash-Futures'!B50</f>
        <v>-0.75</v>
      </c>
      <c r="C107" s="1">
        <f>'Cash-Futures'!C182- 'Cash-Futures'!C50</f>
        <v>-0.98000000000000398</v>
      </c>
      <c r="D107" s="1">
        <f>'Cash-Futures'!D182- 'Cash-Futures'!D50</f>
        <v>0.20000000000000284</v>
      </c>
      <c r="E107" s="1">
        <f>'Cash-Futures'!E182- 'Cash-Futures'!E50</f>
        <v>5.7800000000000011</v>
      </c>
      <c r="F107" s="1">
        <f>'Cash-Futures'!F182- 'Cash-Futures'!F50</f>
        <v>5.039999999999992</v>
      </c>
      <c r="G107" s="1">
        <f>'Cash-Futures'!G182- 'Cash-Futures'!G50</f>
        <v>4.3599999999999994</v>
      </c>
      <c r="H107" s="1">
        <f>'Cash-Futures'!H182- 'Cash-Futures'!H50</f>
        <v>1.5999999999999943</v>
      </c>
      <c r="I107" s="1">
        <f>'Cash-Futures'!I182- 'Cash-Futures'!I50</f>
        <v>1.0400000000000063</v>
      </c>
      <c r="J107" s="1">
        <f>'Cash-Futures'!J182- 'Cash-Futures'!J50</f>
        <v>0.5</v>
      </c>
      <c r="K107" s="1">
        <f>'Cash-Futures'!K182- 'Cash-Futures'!K50</f>
        <v>0.90999999999999659</v>
      </c>
      <c r="L107" s="1">
        <f>'Cash-Futures'!L182- 'Cash-Futures'!L50</f>
        <v>0.94999999999998863</v>
      </c>
      <c r="M107" s="1">
        <f>'Cash-Futures'!M182- 'Cash-Futures'!M50</f>
        <v>0.65999999999999659</v>
      </c>
      <c r="N107" s="24">
        <f t="shared" si="34"/>
        <v>1.6091666666666644</v>
      </c>
    </row>
    <row r="108" spans="1:14" ht="15.75">
      <c r="A108" s="4">
        <v>1990</v>
      </c>
      <c r="B108" s="1">
        <f>'Cash-Futures'!B183- 'Cash-Futures'!B51</f>
        <v>0.1600000000000108</v>
      </c>
      <c r="C108" s="1">
        <f>'Cash-Futures'!C183- 'Cash-Futures'!C51</f>
        <v>1.9300000000000068</v>
      </c>
      <c r="D108" s="1">
        <f>'Cash-Futures'!D183- 'Cash-Futures'!D51</f>
        <v>2.5900000000000034</v>
      </c>
      <c r="E108" s="1">
        <f>'Cash-Futures'!E183- 'Cash-Futures'!E51</f>
        <v>4.269999999999996</v>
      </c>
      <c r="F108" s="1">
        <f>'Cash-Futures'!F183- 'Cash-Futures'!F51</f>
        <v>4.9699999999999989</v>
      </c>
      <c r="G108" s="1">
        <f>'Cash-Futures'!G183- 'Cash-Futures'!G51</f>
        <v>4.8999999999999915</v>
      </c>
      <c r="H108" s="1">
        <f>'Cash-Futures'!H183- 'Cash-Futures'!H51</f>
        <v>3.9200000000000017</v>
      </c>
      <c r="I108" s="1">
        <f>'Cash-Futures'!I183- 'Cash-Futures'!I51</f>
        <v>-4.0000000000006253E-2</v>
      </c>
      <c r="J108" s="1">
        <f>'Cash-Futures'!J183- 'Cash-Futures'!J51</f>
        <v>-0.89000000000000057</v>
      </c>
      <c r="K108" s="1">
        <f>'Cash-Futures'!K183- 'Cash-Futures'!K51</f>
        <v>1.3999999999999915</v>
      </c>
      <c r="L108" s="1">
        <f>'Cash-Futures'!L183- 'Cash-Futures'!L51</f>
        <v>2.8200000000000074</v>
      </c>
      <c r="M108" s="1">
        <f>'Cash-Futures'!M183- 'Cash-Futures'!M51</f>
        <v>3.9900000000000091</v>
      </c>
      <c r="N108" s="24">
        <f t="shared" si="34"/>
        <v>2.5016666666666674</v>
      </c>
    </row>
    <row r="109" spans="1:14" ht="15.75">
      <c r="A109" s="4">
        <v>1991</v>
      </c>
      <c r="B109" s="1">
        <f>'Cash-Futures'!B184- 'Cash-Futures'!B52</f>
        <v>3.5999999999999943</v>
      </c>
      <c r="C109" s="1">
        <f>'Cash-Futures'!C184- 'Cash-Futures'!C52</f>
        <v>5.730000000000004</v>
      </c>
      <c r="D109" s="1">
        <f>'Cash-Futures'!D184- 'Cash-Futures'!D52</f>
        <v>6.75</v>
      </c>
      <c r="E109" s="1">
        <f>'Cash-Futures'!E184- 'Cash-Futures'!E52</f>
        <v>8.1799999999999926</v>
      </c>
      <c r="F109" s="1">
        <f>'Cash-Futures'!F184- 'Cash-Futures'!F52</f>
        <v>10.440000000000012</v>
      </c>
      <c r="G109" s="1">
        <f>'Cash-Futures'!G184- 'Cash-Futures'!G52</f>
        <v>12.170000000000002</v>
      </c>
      <c r="H109" s="1">
        <f>'Cash-Futures'!H184- 'Cash-Futures'!H52</f>
        <v>3.8100000000000023</v>
      </c>
      <c r="I109" s="1">
        <f>'Cash-Futures'!I184- 'Cash-Futures'!I52</f>
        <v>-0.28000000000000114</v>
      </c>
      <c r="J109" s="1">
        <f>'Cash-Futures'!J184- 'Cash-Futures'!J52</f>
        <v>0.53999999999999204</v>
      </c>
      <c r="K109" s="1">
        <f>'Cash-Futures'!K184- 'Cash-Futures'!K52</f>
        <v>1.3100000000000023</v>
      </c>
      <c r="L109" s="1">
        <f>'Cash-Futures'!L184- 'Cash-Futures'!L52</f>
        <v>2.9399999999999977</v>
      </c>
      <c r="M109" s="1">
        <f>'Cash-Futures'!M184- 'Cash-Futures'!M52</f>
        <v>2.710000000000008</v>
      </c>
      <c r="N109" s="24">
        <f t="shared" si="34"/>
        <v>4.8250000000000002</v>
      </c>
    </row>
    <row r="110" spans="1:14" ht="15.75">
      <c r="A110" s="4">
        <v>1992</v>
      </c>
      <c r="B110" s="1">
        <f>'Cash-Futures'!B185- 'Cash-Futures'!B53</f>
        <v>1.4499999999999886</v>
      </c>
      <c r="C110" s="1">
        <f>'Cash-Futures'!C185- 'Cash-Futures'!C53</f>
        <v>5.1700000000000017</v>
      </c>
      <c r="D110" s="1">
        <f>'Cash-Futures'!D185- 'Cash-Futures'!D53</f>
        <v>5.6000000000000085</v>
      </c>
      <c r="E110" s="1">
        <f>'Cash-Futures'!E185- 'Cash-Futures'!E53</f>
        <v>7.1200000000000045</v>
      </c>
      <c r="F110" s="1">
        <f>'Cash-Futures'!F185- 'Cash-Futures'!F53</f>
        <v>5.8900000000000006</v>
      </c>
      <c r="G110" s="1">
        <f>'Cash-Futures'!G185- 'Cash-Futures'!G53</f>
        <v>10.64</v>
      </c>
      <c r="H110" s="1">
        <f>'Cash-Futures'!H185- 'Cash-Futures'!H53</f>
        <v>5.0799999999999983</v>
      </c>
      <c r="I110" s="1">
        <f>'Cash-Futures'!I185- 'Cash-Futures'!I53</f>
        <v>1.4899999999999949</v>
      </c>
      <c r="J110" s="1">
        <f>'Cash-Futures'!J185- 'Cash-Futures'!J53</f>
        <v>1.6899999999999977</v>
      </c>
      <c r="K110" s="1">
        <f>'Cash-Futures'!K185- 'Cash-Futures'!K53</f>
        <v>1.0999999999999943</v>
      </c>
      <c r="L110" s="1">
        <f>'Cash-Futures'!L185- 'Cash-Futures'!L53</f>
        <v>0.60999999999999943</v>
      </c>
      <c r="M110" s="1">
        <f>'Cash-Futures'!M185- 'Cash-Futures'!M53</f>
        <v>1.5600000000000023</v>
      </c>
      <c r="N110" s="24">
        <f t="shared" si="34"/>
        <v>3.9499999999999993</v>
      </c>
    </row>
    <row r="111" spans="1:14" ht="15.75">
      <c r="A111" s="4">
        <v>1993</v>
      </c>
      <c r="B111" s="1">
        <f>'Cash-Futures'!B186- 'Cash-Futures'!B54</f>
        <v>2.8400000000000034</v>
      </c>
      <c r="C111" s="1">
        <f>'Cash-Futures'!C186- 'Cash-Futures'!C54</f>
        <v>3.3299999999999983</v>
      </c>
      <c r="D111" s="1">
        <f>'Cash-Futures'!D186- 'Cash-Futures'!D54</f>
        <v>6.7400000000000091</v>
      </c>
      <c r="E111" s="1">
        <f>'Cash-Futures'!E186- 'Cash-Futures'!E54</f>
        <v>7.519999999999996</v>
      </c>
      <c r="F111" s="1">
        <f>'Cash-Futures'!F186- 'Cash-Futures'!F54</f>
        <v>7.4200000000000017</v>
      </c>
      <c r="G111" s="1">
        <f>'Cash-Futures'!G186- 'Cash-Futures'!G54</f>
        <v>7.6200000000000045</v>
      </c>
      <c r="H111" s="1">
        <f>'Cash-Futures'!H186- 'Cash-Futures'!H54</f>
        <v>2.5499999999999972</v>
      </c>
      <c r="I111" s="1">
        <f>'Cash-Futures'!I186- 'Cash-Futures'!I54</f>
        <v>3.3599999999999994</v>
      </c>
      <c r="J111" s="1">
        <f>'Cash-Futures'!J186- 'Cash-Futures'!J54</f>
        <v>2.9699999999999989</v>
      </c>
      <c r="K111" s="1">
        <f>'Cash-Futures'!K186- 'Cash-Futures'!K54</f>
        <v>3.7000000000000028</v>
      </c>
      <c r="L111" s="1">
        <f>'Cash-Futures'!L186- 'Cash-Futures'!L54</f>
        <v>4.4000000000000057</v>
      </c>
      <c r="M111" s="1">
        <f>'Cash-Futures'!M186- 'Cash-Futures'!M54</f>
        <v>3.5499999999999972</v>
      </c>
      <c r="N111" s="24">
        <f t="shared" si="34"/>
        <v>4.6666666666666679</v>
      </c>
    </row>
    <row r="112" spans="1:14" ht="15.75">
      <c r="A112" s="4">
        <v>1994</v>
      </c>
      <c r="B112" s="1">
        <f>'Cash-Futures'!B187- 'Cash-Futures'!B55</f>
        <v>3.480000000000004</v>
      </c>
      <c r="C112" s="1">
        <f>'Cash-Futures'!C187- 'Cash-Futures'!C55</f>
        <v>4.4399999999999977</v>
      </c>
      <c r="D112" s="1">
        <f>'Cash-Futures'!D187- 'Cash-Futures'!D55</f>
        <v>8.3899999999999864</v>
      </c>
      <c r="E112" s="1">
        <f>'Cash-Futures'!E187- 'Cash-Futures'!E55</f>
        <v>7.6299999999999955</v>
      </c>
      <c r="F112" s="1">
        <f>'Cash-Futures'!F187- 'Cash-Futures'!F55</f>
        <v>8.6599999999999966</v>
      </c>
      <c r="G112" s="1">
        <f>'Cash-Futures'!G187- 'Cash-Futures'!G55</f>
        <v>4.8999999999999915</v>
      </c>
      <c r="H112" s="1">
        <f>'Cash-Futures'!H187- 'Cash-Futures'!H55</f>
        <v>0.23999999999999488</v>
      </c>
      <c r="I112" s="1">
        <f>'Cash-Futures'!I187- 'Cash-Futures'!I55</f>
        <v>-0.62999999999999545</v>
      </c>
      <c r="J112" s="1">
        <f>'Cash-Futures'!J187- 'Cash-Futures'!J55</f>
        <v>0.43999999999999773</v>
      </c>
      <c r="K112" s="1">
        <f>'Cash-Futures'!K187- 'Cash-Futures'!K55</f>
        <v>2.789999999999992</v>
      </c>
      <c r="L112" s="1">
        <f>'Cash-Futures'!L187- 'Cash-Futures'!L55</f>
        <v>1.0100000000000051</v>
      </c>
      <c r="M112" s="1">
        <f>'Cash-Futures'!M187- 'Cash-Futures'!M55</f>
        <v>0.90999999999999659</v>
      </c>
      <c r="N112" s="24">
        <f t="shared" si="34"/>
        <v>3.5216666666666634</v>
      </c>
    </row>
    <row r="113" spans="1:14" ht="15.75">
      <c r="A113" s="4">
        <v>1995</v>
      </c>
      <c r="B113" s="1">
        <f>'Cash-Futures'!B188- 'Cash-Futures'!B56</f>
        <v>0.5</v>
      </c>
      <c r="C113" s="1">
        <f>'Cash-Futures'!C188- 'Cash-Futures'!C56</f>
        <v>2.9700000000000131</v>
      </c>
      <c r="D113" s="1">
        <f>'Cash-Futures'!D188- 'Cash-Futures'!D56</f>
        <v>-6.3500000000000014</v>
      </c>
      <c r="E113" s="1">
        <f>'Cash-Futures'!E188- 'Cash-Futures'!E56</f>
        <v>8.3799999999999955</v>
      </c>
      <c r="F113" s="1">
        <f>'Cash-Futures'!F188- 'Cash-Futures'!F56</f>
        <v>8.7600000000000051</v>
      </c>
      <c r="G113" s="1">
        <f>'Cash-Futures'!G188- 'Cash-Futures'!G56</f>
        <v>7.4000000000000057</v>
      </c>
      <c r="H113" s="1">
        <f>'Cash-Futures'!H188- 'Cash-Futures'!H56</f>
        <v>2.3700000000000045</v>
      </c>
      <c r="I113" s="1">
        <f>'Cash-Futures'!I188- 'Cash-Futures'!I56</f>
        <v>1.2600000000000051</v>
      </c>
      <c r="J113" s="1">
        <f>'Cash-Futures'!J188- 'Cash-Futures'!J56</f>
        <v>0.65999999999999659</v>
      </c>
      <c r="K113" s="1">
        <f>'Cash-Futures'!K188- 'Cash-Futures'!K56</f>
        <v>0.21000000000000796</v>
      </c>
      <c r="L113" s="1">
        <f>'Cash-Futures'!L188- 'Cash-Futures'!L56</f>
        <v>-2.4899999999999949</v>
      </c>
      <c r="M113" s="1">
        <f>'Cash-Futures'!M188- 'Cash-Futures'!M56</f>
        <v>-0.96000000000000085</v>
      </c>
      <c r="N113" s="24">
        <f t="shared" si="34"/>
        <v>1.892500000000003</v>
      </c>
    </row>
    <row r="114" spans="1:14" ht="15.75">
      <c r="A114" s="4">
        <v>1996</v>
      </c>
      <c r="B114" s="1">
        <f>'Cash-Futures'!B189- 'Cash-Futures'!B57</f>
        <v>-0.44999999999999574</v>
      </c>
      <c r="C114" s="1">
        <f>'Cash-Futures'!C189- 'Cash-Futures'!C57</f>
        <v>0.49000000000000199</v>
      </c>
      <c r="D114" s="1">
        <f>'Cash-Futures'!D189- 'Cash-Futures'!D57</f>
        <v>3.0399999999999991</v>
      </c>
      <c r="E114" s="1">
        <f>'Cash-Futures'!E189- 'Cash-Futures'!E57</f>
        <v>6.4799999999999969</v>
      </c>
      <c r="F114" s="1">
        <f>'Cash-Futures'!F189- 'Cash-Futures'!F57</f>
        <v>4.5899999999999963</v>
      </c>
      <c r="G114" s="1">
        <f>'Cash-Futures'!G189- 'Cash-Futures'!G57</f>
        <v>1.8900000000000006</v>
      </c>
      <c r="H114" s="1">
        <f>'Cash-Futures'!H189- 'Cash-Futures'!H57</f>
        <v>-0.39999999999999858</v>
      </c>
      <c r="I114" s="1">
        <f>'Cash-Futures'!I189- 'Cash-Futures'!I57</f>
        <v>-1.519999999999996</v>
      </c>
      <c r="J114" s="1">
        <f>'Cash-Futures'!J189- 'Cash-Futures'!J57</f>
        <v>-1.8000000000000043</v>
      </c>
      <c r="K114" s="1">
        <f>'Cash-Futures'!K189- 'Cash-Futures'!K57</f>
        <v>-0.92999999999999972</v>
      </c>
      <c r="L114" s="1">
        <f>'Cash-Futures'!L189- 'Cash-Futures'!L57</f>
        <v>-1.7800000000000011</v>
      </c>
      <c r="M114" s="1">
        <f>'Cash-Futures'!M189- 'Cash-Futures'!M57</f>
        <v>-2.2190476190476289</v>
      </c>
      <c r="N114" s="24">
        <f t="shared" si="34"/>
        <v>0.61591269841269758</v>
      </c>
    </row>
    <row r="115" spans="1:14" ht="15.75">
      <c r="A115" s="4">
        <v>1997</v>
      </c>
      <c r="B115" s="1">
        <f>'Cash-Futures'!B190- 'Cash-Futures'!B58</f>
        <v>1.1718181818181819</v>
      </c>
      <c r="C115" s="1">
        <f>'Cash-Futures'!C190- 'Cash-Futures'!C58</f>
        <v>6.519999999999996</v>
      </c>
      <c r="D115" s="1">
        <f>'Cash-Futures'!D190- 'Cash-Futures'!D58</f>
        <v>10.52000000000001</v>
      </c>
      <c r="E115" s="1">
        <f>'Cash-Futures'!E190- 'Cash-Futures'!E58</f>
        <v>11.310000000000002</v>
      </c>
      <c r="F115" s="1">
        <f>'Cash-Futures'!F190- 'Cash-Futures'!F58</f>
        <v>9.2999999999999972</v>
      </c>
      <c r="G115" s="1">
        <f>'Cash-Futures'!G190- 'Cash-Futures'!G58</f>
        <v>7.4899999999999949</v>
      </c>
      <c r="H115" s="1">
        <f>'Cash-Futures'!H190- 'Cash-Futures'!H58</f>
        <v>6.3636363636362603E-2</v>
      </c>
      <c r="I115" s="1">
        <f>'Cash-Futures'!I190- 'Cash-Futures'!I58</f>
        <v>3.5190476190476119</v>
      </c>
      <c r="J115" s="1">
        <f>'Cash-Futures'!J190- 'Cash-Futures'!J58</f>
        <v>2.6200000000000045</v>
      </c>
      <c r="K115" s="1">
        <f>'Cash-Futures'!K190- 'Cash-Futures'!K58</f>
        <v>6.0365217391304355</v>
      </c>
      <c r="L115" s="1">
        <f>'Cash-Futures'!L190- 'Cash-Futures'!L58</f>
        <v>2.8805263157894672</v>
      </c>
      <c r="M115" s="1">
        <f>'Cash-Futures'!M190- 'Cash-Futures'!M58</f>
        <v>5.173636363636362</v>
      </c>
      <c r="N115" s="24">
        <f t="shared" si="34"/>
        <v>5.5504322152548689</v>
      </c>
    </row>
    <row r="116" spans="1:14" ht="15.75">
      <c r="A116" s="4">
        <v>1998</v>
      </c>
      <c r="B116" s="1">
        <f>'Cash-Futures'!B191- 'Cash-Futures'!B59</f>
        <v>5.6899999999999977</v>
      </c>
      <c r="C116" s="1">
        <f>'Cash-Futures'!C191- 'Cash-Futures'!C59</f>
        <v>7.3400000000000034</v>
      </c>
      <c r="D116" s="1">
        <f>'Cash-Futures'!D191- 'Cash-Futures'!D59</f>
        <v>11.090000000000003</v>
      </c>
      <c r="E116" s="1">
        <f>'Cash-Futures'!E191- 'Cash-Futures'!E59</f>
        <v>9.3771428571428572</v>
      </c>
      <c r="F116" s="1">
        <f>'Cash-Futures'!F191- 'Cash-Futures'!F59</f>
        <v>7.0132499999999993</v>
      </c>
      <c r="G116" s="1">
        <f>'Cash-Futures'!G191- 'Cash-Futures'!G59</f>
        <v>11.810000000000002</v>
      </c>
      <c r="H116" s="1">
        <f>'Cash-Futures'!H191- 'Cash-Futures'!H59</f>
        <v>2.5790909090909082</v>
      </c>
      <c r="I116" s="1">
        <f>'Cash-Futures'!I191- 'Cash-Futures'!I59</f>
        <v>-4.8095238095243076E-2</v>
      </c>
      <c r="J116" s="1">
        <f>'Cash-Futures'!J191- 'Cash-Futures'!J59</f>
        <v>-1.9999999999996021E-2</v>
      </c>
      <c r="K116" s="1">
        <f>'Cash-Futures'!K191- 'Cash-Futures'!K59</f>
        <v>1.9500000000000028</v>
      </c>
      <c r="L116" s="1">
        <f>'Cash-Futures'!L191- 'Cash-Futures'!L59</f>
        <v>1.241500000000002</v>
      </c>
      <c r="M116" s="1">
        <f>'Cash-Futures'!M191- 'Cash-Futures'!M59</f>
        <v>4.221818181818179</v>
      </c>
      <c r="N116" s="24">
        <f t="shared" si="34"/>
        <v>5.1870588924963927</v>
      </c>
    </row>
    <row r="117" spans="1:14" ht="15.75">
      <c r="A117" s="4">
        <v>1999</v>
      </c>
      <c r="B117" s="1">
        <f>'Cash-Futures'!B192- 'Cash-Futures'!B60</f>
        <v>3.6999999999999886</v>
      </c>
      <c r="C117" s="1">
        <f>'Cash-Futures'!C192- 'Cash-Futures'!C60</f>
        <v>5.2568421052631606</v>
      </c>
      <c r="D117" s="1">
        <f>'Cash-Futures'!D192- 'Cash-Futures'!D60</f>
        <v>7.2752173913043521</v>
      </c>
      <c r="E117" s="1">
        <f>'Cash-Futures'!E192- 'Cash-Futures'!E60</f>
        <v>7.7900000000000063</v>
      </c>
      <c r="F117" s="1">
        <f>'Cash-Futures'!F192- 'Cash-Futures'!F60</f>
        <v>7.2800000000000011</v>
      </c>
      <c r="G117" s="1">
        <f>'Cash-Futures'!G192- 'Cash-Futures'!G60</f>
        <v>5.8049999999999926</v>
      </c>
      <c r="H117" s="3" t="s">
        <v>12</v>
      </c>
      <c r="I117" s="1">
        <f>'Cash-Futures'!I192- 'Cash-Futures'!I60</f>
        <v>2.9904545454545399</v>
      </c>
      <c r="J117" s="1">
        <f>'Cash-Futures'!J192- 'Cash-Futures'!J60</f>
        <v>2.8278571428571411</v>
      </c>
      <c r="K117" s="1">
        <f>'Cash-Futures'!K192- 'Cash-Futures'!K60</f>
        <v>3.220952380952383</v>
      </c>
      <c r="L117" s="1">
        <f>'Cash-Futures'!L192- 'Cash-Futures'!L60</f>
        <v>1.5</v>
      </c>
      <c r="M117" s="1">
        <f>'Cash-Futures'!M192- 'Cash-Futures'!M60</f>
        <v>3.8961904761904691</v>
      </c>
      <c r="N117" s="24">
        <f t="shared" si="34"/>
        <v>4.685683094729276</v>
      </c>
    </row>
    <row r="118" spans="1:14" ht="15.75">
      <c r="A118" s="4">
        <v>2000</v>
      </c>
      <c r="B118" s="1">
        <f>'Cash-Futures'!B193- 'Cash-Futures'!B61</f>
        <v>4.6899999999999977</v>
      </c>
      <c r="C118" s="1">
        <f>'Cash-Futures'!C193- 'Cash-Futures'!C61</f>
        <v>8.2487500000000011</v>
      </c>
      <c r="D118" s="1">
        <f>'Cash-Futures'!D193- 'Cash-Futures'!D61</f>
        <v>10.367000000000004</v>
      </c>
      <c r="E118" s="1">
        <f>'Cash-Futures'!E193- 'Cash-Futures'!E61</f>
        <v>9.4787500000000051</v>
      </c>
      <c r="F118" s="1">
        <f>'Cash-Futures'!F193- 'Cash-Futures'!F61</f>
        <v>9.4787499999999909</v>
      </c>
      <c r="G118" s="1">
        <f>'Cash-Futures'!G193- 'Cash-Futures'!G61</f>
        <v>7.860833333333332</v>
      </c>
      <c r="H118" s="1">
        <f>'Cash-Futures'!H193- 'Cash-Futures'!H61</f>
        <v>3.7416666666666742</v>
      </c>
      <c r="I118" s="1">
        <f>'Cash-Futures'!I193- 'Cash-Futures'!I61</f>
        <v>4.5066666666666748</v>
      </c>
      <c r="J118" s="1">
        <f>'Cash-Futures'!J193- 'Cash-Futures'!J61</f>
        <v>6.9595833333333275</v>
      </c>
      <c r="K118" s="1">
        <f>'Cash-Futures'!K193- 'Cash-Futures'!K61</f>
        <v>4.7637500000000017</v>
      </c>
      <c r="L118" s="1">
        <f>'Cash-Futures'!L193- 'Cash-Futures'!L61</f>
        <v>1.7849999999999966</v>
      </c>
      <c r="M118" s="1">
        <f>'Cash-Futures'!M193- 'Cash-Futures'!M61</f>
        <v>-2.6666666666656624E-2</v>
      </c>
      <c r="N118" s="24">
        <f t="shared" ref="N118:N124" si="35">AVERAGE(B118:M118)</f>
        <v>5.9878402777777788</v>
      </c>
    </row>
    <row r="119" spans="1:14" ht="15.75">
      <c r="A119" s="4">
        <v>2001</v>
      </c>
      <c r="B119" s="1">
        <f>'Cash-Futures'!B194- 'Cash-Futures'!B62</f>
        <v>4.152000000000001</v>
      </c>
      <c r="C119" s="1">
        <f>'Cash-Futures'!C194- 'Cash-Futures'!C62</f>
        <v>6.0887500000000045</v>
      </c>
      <c r="D119" s="1">
        <f>'Cash-Futures'!D194- 'Cash-Futures'!D62</f>
        <v>8.2449999999999903</v>
      </c>
      <c r="E119" s="1">
        <f>'Cash-Futures'!E194- 'Cash-Futures'!E62</f>
        <v>8.7762500000000045</v>
      </c>
      <c r="F119" s="1">
        <f>'Cash-Futures'!F194- 'Cash-Futures'!F62</f>
        <v>7.8489999999999895</v>
      </c>
      <c r="G119" s="1">
        <f>'Cash-Futures'!G194- 'Cash-Futures'!G62</f>
        <v>9.3700000000000045</v>
      </c>
      <c r="H119" s="1">
        <f>'Cash-Futures'!H194- 'Cash-Futures'!H62</f>
        <v>4.9025000000000034</v>
      </c>
      <c r="I119" s="1">
        <f>'Cash-Futures'!I194- 'Cash-Futures'!I62</f>
        <v>5.582499999999996</v>
      </c>
      <c r="J119" s="1">
        <f>'Cash-Futures'!J194- 'Cash-Futures'!J62</f>
        <v>4.6299999999999955</v>
      </c>
      <c r="K119" s="1">
        <f>'Cash-Futures'!K194- 'Cash-Futures'!K62</f>
        <v>2.0060000000000002</v>
      </c>
      <c r="L119" s="1">
        <f>'Cash-Futures'!L194- 'Cash-Futures'!L62</f>
        <v>-0.40749999999999886</v>
      </c>
      <c r="M119" s="1">
        <f>'Cash-Futures'!M194- 'Cash-Futures'!M62</f>
        <v>0.10166666666665947</v>
      </c>
      <c r="N119" s="24">
        <f t="shared" si="35"/>
        <v>5.1080138888888875</v>
      </c>
    </row>
    <row r="120" spans="1:14" ht="15.75">
      <c r="A120" s="4">
        <v>2002</v>
      </c>
      <c r="B120" s="1">
        <f>'Cash-Futures'!B195- 'Cash-Futures'!B63</f>
        <v>3.269999999999996</v>
      </c>
      <c r="C120" s="1">
        <f>'Cash-Futures'!C195- 'Cash-Futures'!C63</f>
        <v>6.9224999999999994</v>
      </c>
      <c r="D120" s="1">
        <f>'Cash-Futures'!D195- 'Cash-Futures'!D63</f>
        <v>8.4112499999999955</v>
      </c>
      <c r="E120" s="1">
        <f>'Cash-Futures'!E195- 'Cash-Futures'!E63</f>
        <v>14.039999999999992</v>
      </c>
      <c r="F120" s="1">
        <f>'Cash-Futures'!F195- 'Cash-Futures'!F63</f>
        <v>12.14</v>
      </c>
      <c r="G120" s="1">
        <f>'Cash-Futures'!G195- 'Cash-Futures'!G63</f>
        <v>7.7474999999999881</v>
      </c>
      <c r="H120" s="1">
        <f>'Cash-Futures'!H195- 'Cash-Futures'!H63</f>
        <v>-3.9999999999992042E-2</v>
      </c>
      <c r="I120" s="1">
        <f>'Cash-Futures'!I195- 'Cash-Futures'!I63</f>
        <v>2.5900000000000034</v>
      </c>
      <c r="J120" s="1">
        <f>'Cash-Futures'!J195- 'Cash-Futures'!J63</f>
        <v>0.61500000000000909</v>
      </c>
      <c r="K120" s="1">
        <f>'Cash-Futures'!K195- 'Cash-Futures'!K63</f>
        <v>1.9999999999953388E-3</v>
      </c>
      <c r="L120" s="1">
        <f>'Cash-Futures'!L195- 'Cash-Futures'!L63</f>
        <v>-0.83750000000000568</v>
      </c>
      <c r="M120" s="1">
        <f>'Cash-Futures'!M195- 'Cash-Futures'!M63</f>
        <v>1.0849999999999937</v>
      </c>
      <c r="N120" s="24">
        <f t="shared" si="35"/>
        <v>4.662145833333331</v>
      </c>
    </row>
    <row r="121" spans="1:14" ht="15.75">
      <c r="A121" s="4">
        <v>2003</v>
      </c>
      <c r="B121" s="1">
        <f>'Cash-Futures'!B196- 'Cash-Futures'!B64</f>
        <v>2.9330000000000069</v>
      </c>
      <c r="C121" s="1">
        <f>'Cash-Futures'!C196- 'Cash-Futures'!C64</f>
        <v>6.573750000000004</v>
      </c>
      <c r="D121" s="1">
        <f>'Cash-Futures'!D196- 'Cash-Futures'!D64</f>
        <v>9.5437499999999886</v>
      </c>
      <c r="E121" s="1">
        <f>'Cash-Futures'!E196- 'Cash-Futures'!E64</f>
        <v>15.031999999999996</v>
      </c>
      <c r="F121" s="1">
        <f>'Cash-Futures'!F196- 'Cash-Futures'!F64</f>
        <v>15.717500000000001</v>
      </c>
      <c r="G121" s="1">
        <f>'Cash-Futures'!G196- 'Cash-Futures'!G64</f>
        <v>11.530000000000001</v>
      </c>
      <c r="H121" s="1">
        <f>'Cash-Futures'!H196- 'Cash-Futures'!H64</f>
        <v>6.5474999999999994</v>
      </c>
      <c r="I121" s="1">
        <f>'Cash-Futures'!I196- 'Cash-Futures'!I64</f>
        <v>3.5766666666666538</v>
      </c>
      <c r="J121" s="1">
        <f>'Cash-Futures'!J196- 'Cash-Futures'!J64</f>
        <v>2.3100000000000023</v>
      </c>
      <c r="K121" s="1">
        <f>'Cash-Futures'!K196- 'Cash-Futures'!K64</f>
        <v>-1.1700000000000017</v>
      </c>
      <c r="L121" s="1">
        <f>'Cash-Futures'!L196- 'Cash-Futures'!L64</f>
        <v>0.32725000000000648</v>
      </c>
      <c r="M121" s="1">
        <f>'Cash-Futures'!M196- 'Cash-Futures'!M64</f>
        <v>7.8716666666666555</v>
      </c>
      <c r="N121" s="24">
        <f t="shared" si="35"/>
        <v>6.7327569444444428</v>
      </c>
    </row>
    <row r="122" spans="1:14" ht="15.75">
      <c r="A122" s="4">
        <v>2004</v>
      </c>
      <c r="B122" s="1">
        <f>'Cash-Futures'!B197- 'Cash-Futures'!B65</f>
        <v>9.28125</v>
      </c>
      <c r="C122" s="1">
        <f>'Cash-Futures'!C197- 'Cash-Futures'!C65</f>
        <v>14.53125</v>
      </c>
      <c r="D122" s="1">
        <f>'Cash-Futures'!D197- 'Cash-Futures'!D65</f>
        <v>15.112000000000009</v>
      </c>
      <c r="E122" s="1">
        <f>'Cash-Futures'!E197- 'Cash-Futures'!E65</f>
        <v>14.394999999999996</v>
      </c>
      <c r="F122" s="1">
        <f>'Cash-Futures'!F197- 'Cash-Futures'!F65</f>
        <v>11.674999999999997</v>
      </c>
      <c r="G122" s="1">
        <f>'Cash-Futures'!G197- 'Cash-Futures'!G65</f>
        <v>14.405000000000001</v>
      </c>
      <c r="H122" s="1">
        <f>'Cash-Futures'!H197- 'Cash-Futures'!H65</f>
        <v>11.879999999999995</v>
      </c>
      <c r="I122" s="1">
        <f>'Cash-Futures'!I197- 'Cash-Futures'!I65</f>
        <v>4.6500000000000057</v>
      </c>
      <c r="J122" s="1">
        <f>'Cash-Futures'!J197- 'Cash-Futures'!J65</f>
        <v>3.0262499999999903</v>
      </c>
      <c r="K122" s="1">
        <f>'Cash-Futures'!K197- 'Cash-Futures'!K65</f>
        <v>1.1683333333333366</v>
      </c>
      <c r="L122" s="1">
        <f>'Cash-Futures'!L197- 'Cash-Futures'!L65</f>
        <v>0.85125000000000739</v>
      </c>
      <c r="M122" s="1">
        <f>'Cash-Futures'!M197- 'Cash-Futures'!M65</f>
        <v>4.4066666666666521</v>
      </c>
      <c r="N122" s="24">
        <f t="shared" si="35"/>
        <v>8.7818333333333332</v>
      </c>
    </row>
    <row r="123" spans="1:14" ht="15.75">
      <c r="A123" s="4">
        <v>2005</v>
      </c>
      <c r="B123" s="1">
        <f>'Cash-Futures'!B198- 'Cash-Futures'!B66</f>
        <v>7.4727500000000049</v>
      </c>
      <c r="C123" s="1">
        <f>'Cash-Futures'!C198- 'Cash-Futures'!C66</f>
        <v>15.188552631578943</v>
      </c>
      <c r="D123" s="1">
        <f>'Cash-Futures'!D198- 'Cash-Futures'!D66</f>
        <v>15.981454545454554</v>
      </c>
      <c r="E123" s="1">
        <f>'Cash-Futures'!E198- 'Cash-Futures'!E66</f>
        <v>20.405476190476165</v>
      </c>
      <c r="F123" s="1">
        <f>'Cash-Futures'!F198- 'Cash-Futures'!F66</f>
        <v>23.859523809523793</v>
      </c>
      <c r="G123" s="1">
        <f>'Cash-Futures'!G198- 'Cash-Futures'!G66</f>
        <v>12.34696969696968</v>
      </c>
      <c r="H123" s="1">
        <f>'Cash-Futures'!H198- 'Cash-Futures'!H66</f>
        <v>10.900416666666672</v>
      </c>
      <c r="I123" s="1">
        <f>'Cash-Futures'!I198- 'Cash-Futures'!I66</f>
        <v>2.3019565217391289</v>
      </c>
      <c r="J123" s="1">
        <f>'Cash-Futures'!J198- 'Cash-Futures'!J66</f>
        <v>3.3490476190476244</v>
      </c>
      <c r="K123" s="1">
        <f>'Cash-Futures'!K198- 'Cash-Futures'!K66</f>
        <v>2.761309523809544</v>
      </c>
      <c r="L123" s="1">
        <f>'Cash-Futures'!L198- 'Cash-Futures'!L66</f>
        <v>3.5626666666667148</v>
      </c>
      <c r="M123" s="1">
        <f>'Cash-Futures'!M198- 'Cash-Futures'!M66</f>
        <v>6.5275000000000034</v>
      </c>
      <c r="N123" s="24">
        <f t="shared" si="35"/>
        <v>10.38813532266107</v>
      </c>
    </row>
    <row r="124" spans="1:14" ht="15.75">
      <c r="A124" s="4">
        <v>2006</v>
      </c>
      <c r="B124" s="1">
        <f>'Cash-Futures'!B199- 'Cash-Futures'!B67</f>
        <v>11.960249999999988</v>
      </c>
      <c r="C124" s="1">
        <f>'Cash-Futures'!C199- 'Cash-Futures'!C67</f>
        <v>17.092171052631571</v>
      </c>
      <c r="D124" s="1">
        <f>'Cash-Futures'!D199- 'Cash-Futures'!D67</f>
        <v>18.231652173913048</v>
      </c>
      <c r="E124" s="1">
        <f>'Cash-Futures'!E199- 'Cash-Futures'!E67</f>
        <v>15.332171052631594</v>
      </c>
      <c r="F124" s="1">
        <f>'Cash-Futures'!F199- 'Cash-Futures'!F67</f>
        <v>14.410000000000011</v>
      </c>
      <c r="G124" s="1">
        <f>'Cash-Futures'!G199- 'Cash-Futures'!G67</f>
        <v>6.4899999999999949</v>
      </c>
      <c r="H124" s="1">
        <f>'Cash-Futures'!H199- 'Cash-Futures'!H67</f>
        <v>3.6299999999999955</v>
      </c>
      <c r="I124" s="1">
        <f>'Cash-Futures'!I199- 'Cash-Futures'!I67</f>
        <v>0.41500000000000625</v>
      </c>
      <c r="J124" s="1">
        <f>'Cash-Futures'!J199- 'Cash-Futures'!J67</f>
        <v>-0.47124999999999773</v>
      </c>
      <c r="K124" s="1">
        <f>'Cash-Futures'!K199- 'Cash-Futures'!K67</f>
        <v>1.585000000000008</v>
      </c>
      <c r="L124" s="1">
        <f>'Cash-Futures'!L199- 'Cash-Futures'!L67</f>
        <v>1.534000000000006</v>
      </c>
      <c r="M124" s="1">
        <f>'Cash-Futures'!M199- 'Cash-Futures'!M67</f>
        <v>-0.1600000000000108</v>
      </c>
      <c r="N124" s="24">
        <f t="shared" si="35"/>
        <v>7.5040828565980178</v>
      </c>
    </row>
    <row r="125" spans="1:14" ht="15.75">
      <c r="A125" s="4">
        <v>2007</v>
      </c>
      <c r="B125" s="1">
        <f>'Cash-Futures'!B200- 'Cash-Futures'!B68</f>
        <v>2.1500000000000057</v>
      </c>
      <c r="C125" s="1">
        <f>'Cash-Futures'!C200- 'Cash-Futures'!C68</f>
        <v>7.4300000000000068</v>
      </c>
      <c r="D125" s="1">
        <f>'Cash-Futures'!D200- 'Cash-Futures'!D68</f>
        <v>6.8799999999999955</v>
      </c>
      <c r="E125" s="1">
        <f>'Cash-Futures'!E200- 'Cash-Futures'!E68</f>
        <v>8.7000000000000028</v>
      </c>
      <c r="F125" s="1">
        <f>'Cash-Futures'!F200- 'Cash-Futures'!F68</f>
        <v>6.0499999999999972</v>
      </c>
      <c r="G125" s="1">
        <f>'Cash-Futures'!G200- 'Cash-Futures'!G68</f>
        <v>5.1099999999999994</v>
      </c>
      <c r="H125" s="1">
        <f>'Cash-Futures'!H200- 'Cash-Futures'!H68</f>
        <v>-5.7399999999999949</v>
      </c>
      <c r="I125" s="1">
        <f>'Cash-Futures'!I200- 'Cash-Futures'!I68</f>
        <v>-6.8199999999999932</v>
      </c>
      <c r="J125" s="1">
        <f>'Cash-Futures'!J200- 'Cash-Futures'!J68</f>
        <v>4.6099999999999994</v>
      </c>
      <c r="K125" s="1">
        <f>'Cash-Futures'!K200- 'Cash-Futures'!K68</f>
        <v>-3.6000000000000085</v>
      </c>
      <c r="L125" s="1">
        <f>'Cash-Futures'!L200- 'Cash-Futures'!L68</f>
        <v>-3.0900000000000034</v>
      </c>
      <c r="M125" s="1">
        <f>'Cash-Futures'!M200- 'Cash-Futures'!M68</f>
        <v>-1.960000000000008</v>
      </c>
      <c r="N125" s="24">
        <f t="shared" ref="N125:N130" si="36">AVERAGE(B125:M125)</f>
        <v>1.6433333333333333</v>
      </c>
    </row>
    <row r="126" spans="1:14" ht="15.75">
      <c r="A126" s="4">
        <v>2008</v>
      </c>
      <c r="B126" s="1">
        <f>'Cash-Futures'!B201- 'Cash-Futures'!B69</f>
        <v>6.0100000000000051</v>
      </c>
      <c r="C126" s="1">
        <f>'Cash-Futures'!C201- 'Cash-Futures'!C69</f>
        <v>10.519999999999996</v>
      </c>
      <c r="D126" s="1">
        <f>'Cash-Futures'!D201- 'Cash-Futures'!D69</f>
        <v>15.300000000000011</v>
      </c>
      <c r="E126" s="1">
        <f>'Cash-Futures'!E201- 'Cash-Futures'!E69</f>
        <v>9.6500000000000057</v>
      </c>
      <c r="F126" s="1">
        <f>'Cash-Futures'!F201- 'Cash-Futures'!F69</f>
        <v>5.4500000000000028</v>
      </c>
      <c r="G126" s="1">
        <f>'Cash-Futures'!G201- 'Cash-Futures'!G69</f>
        <v>4.1200000000000045</v>
      </c>
      <c r="H126" s="1">
        <f>'Cash-Futures'!H201- 'Cash-Futures'!H69</f>
        <v>0.93000000000000682</v>
      </c>
      <c r="I126" s="1">
        <f>'Cash-Futures'!I201- 'Cash-Futures'!I69</f>
        <v>-10.590000000000003</v>
      </c>
      <c r="J126" s="1">
        <f>'Cash-Futures'!J201- 'Cash-Futures'!J69</f>
        <v>1.7700000000000102</v>
      </c>
      <c r="K126" s="1">
        <f>'Cash-Futures'!K201- 'Cash-Futures'!K69</f>
        <v>-4.3099999999999881</v>
      </c>
      <c r="L126" s="1">
        <f>'Cash-Futures'!L201- 'Cash-Futures'!L69</f>
        <v>-1.9400000000000119</v>
      </c>
      <c r="M126" s="1">
        <f>'Cash-Futures'!M201- 'Cash-Futures'!M69</f>
        <v>-2.6999999999999886</v>
      </c>
      <c r="N126" s="24">
        <f t="shared" si="36"/>
        <v>2.8508333333333375</v>
      </c>
    </row>
    <row r="127" spans="1:14" ht="15.75">
      <c r="A127" s="4">
        <v>2009</v>
      </c>
      <c r="B127" s="1">
        <f>'Cash-Futures'!B202- 'Cash-Futures'!B70</f>
        <v>4.6700000000000017</v>
      </c>
      <c r="C127" s="1">
        <f>'Cash-Futures'!C202- 'Cash-Futures'!C70</f>
        <v>7.9000000000000057</v>
      </c>
      <c r="D127" s="1">
        <f>'Cash-Futures'!D202- 'Cash-Futures'!D70</f>
        <v>11.060000000000002</v>
      </c>
      <c r="E127" s="1">
        <f>'Cash-Futures'!E202- 'Cash-Futures'!E70</f>
        <v>11.030000000000001</v>
      </c>
      <c r="F127" s="1">
        <f>'Cash-Futures'!F202- 'Cash-Futures'!F70</f>
        <v>13.370000000000005</v>
      </c>
      <c r="G127" s="1">
        <f>'Cash-Futures'!G202- 'Cash-Futures'!G70</f>
        <v>8.6200000000000045</v>
      </c>
      <c r="H127" s="1">
        <f>'Cash-Futures'!H202- 'Cash-Futures'!H70</f>
        <v>11.559999999999988</v>
      </c>
      <c r="I127" s="1">
        <f>'Cash-Futures'!I202- 'Cash-Futures'!I70</f>
        <v>-0.36999999999999034</v>
      </c>
      <c r="J127" s="1">
        <f>'Cash-Futures'!J202- 'Cash-Futures'!J70</f>
        <v>-0.70000000000000284</v>
      </c>
      <c r="K127" s="1">
        <f>'Cash-Futures'!K202- 'Cash-Futures'!K70</f>
        <v>-0.23999999999999488</v>
      </c>
      <c r="L127" s="1">
        <f>'Cash-Futures'!L202- 'Cash-Futures'!L70</f>
        <v>0.37375007629394474</v>
      </c>
      <c r="M127" s="1">
        <f>'Cash-Futures'!M202- 'Cash-Futures'!M70</f>
        <v>3.853409437699753</v>
      </c>
      <c r="N127" s="24">
        <f t="shared" si="36"/>
        <v>5.9272632928328095</v>
      </c>
    </row>
    <row r="128" spans="1:14" ht="15.75">
      <c r="A128" s="4">
        <v>2010</v>
      </c>
      <c r="B128" s="1">
        <f>'Cash-Futures'!B203- 'Cash-Futures'!B71</f>
        <v>5.4357883493523786</v>
      </c>
      <c r="C128" s="1">
        <f>'Cash-Futures'!C203- 'Cash-Futures'!C71</f>
        <v>8.512368902909131</v>
      </c>
      <c r="D128" s="1">
        <f>'Cash-Futures'!D203- 'Cash-Futures'!D71</f>
        <v>9.2934784598972442</v>
      </c>
      <c r="E128" s="1">
        <f>'Cash-Futures'!E203- 'Cash-Futures'!E71</f>
        <v>8.4774995838511984</v>
      </c>
      <c r="F128" s="1">
        <f>'Cash-Futures'!F203- 'Cash-Futures'!F71</f>
        <v>12.385249481201171</v>
      </c>
      <c r="G128" s="1">
        <f>'Cash-Futures'!G203- 'Cash-Futures'!G71</f>
        <v>18.549318112460043</v>
      </c>
      <c r="H128" s="1">
        <f>'Cash-Futures'!H203- 'Cash-Futures'!H71</f>
        <v>9.6452378772553971</v>
      </c>
      <c r="I128" s="1">
        <f>'Cash-Futures'!I203- 'Cash-Futures'!I71</f>
        <v>6.2070458706942446</v>
      </c>
      <c r="J128" s="1">
        <f>'Cash-Futures'!J203- 'Cash-Futures'!J71</f>
        <v>7.049285496303014</v>
      </c>
      <c r="K128" s="1">
        <f>'Cash-Futures'!K203- 'Cash-Futures'!K71</f>
        <v>1.7945236642020035</v>
      </c>
      <c r="L128" s="1">
        <f>'Cash-Futures'!L203- 'Cash-Futures'!L71</f>
        <v>0.40642806280227717</v>
      </c>
      <c r="M128" s="1">
        <f>'Cash-Futures'!M203- 'Cash-Futures'!M71</f>
        <v>2.5847726162997162</v>
      </c>
      <c r="N128" s="24">
        <f t="shared" si="36"/>
        <v>7.5284163731023179</v>
      </c>
    </row>
    <row r="129" spans="1:18" ht="15.75">
      <c r="A129" s="4">
        <v>2011</v>
      </c>
      <c r="B129" s="1">
        <f>'Cash-Futures'!B204- 'Cash-Futures'!B72</f>
        <v>9.3987499237060632</v>
      </c>
      <c r="C129" s="1">
        <f>'Cash-Futures'!C204- 'Cash-Futures'!C72</f>
        <v>4.0281582159745142</v>
      </c>
      <c r="D129" s="1">
        <f>'Cash-Futures'!D204- 'Cash-Futures'!D72</f>
        <v>10.414348157799765</v>
      </c>
      <c r="E129" s="1">
        <f>'Cash-Futures'!E204- 'Cash-Futures'!E72</f>
        <v>13.253749237060561</v>
      </c>
      <c r="F129" s="1">
        <f>'Cash-Futures'!F204- 'Cash-Futures'!F72</f>
        <v>21.34142995198566</v>
      </c>
      <c r="G129" s="1">
        <f>'Cash-Futures'!G204- 'Cash-Futures'!G72</f>
        <v>9.2434088828347001</v>
      </c>
      <c r="H129" s="1">
        <f>'Cash-Futures'!H204- 'Cash-Futures'!H72</f>
        <v>-2.3374996948242313</v>
      </c>
      <c r="I129" s="1">
        <f>'Cash-Futures'!I204- 'Cash-Futures'!I72</f>
        <v>1.251303684400483</v>
      </c>
      <c r="J129" s="1">
        <f>'Cash-Futures'!J204- 'Cash-Futures'!J72</f>
        <v>0.82309480212984454</v>
      </c>
      <c r="K129" s="1">
        <f>'Cash-Futures'!K204- 'Cash-Futures'!K72</f>
        <v>0.95952351888021781</v>
      </c>
      <c r="L129" s="1">
        <f>'Cash-Futures'!L204- 'Cash-Futures'!L72</f>
        <v>4.5314291527157593</v>
      </c>
      <c r="M129" s="1">
        <f>'Cash-Futures'!M204- 'Cash-Futures'!M72</f>
        <v>3.1969035993303692</v>
      </c>
      <c r="N129" s="24">
        <f t="shared" si="36"/>
        <v>6.3420499526661418</v>
      </c>
    </row>
    <row r="130" spans="1:18" ht="15.75">
      <c r="A130" s="4">
        <v>2012</v>
      </c>
      <c r="B130" s="1">
        <f>'Cash-Futures'!B205- 'Cash-Futures'!B73</f>
        <v>9.4349996948241994</v>
      </c>
      <c r="C130" s="1">
        <f>'Cash-Futures'!C205- 'Cash-Futures'!C73</f>
        <v>11.656999664306653</v>
      </c>
      <c r="D130" s="1">
        <f>'Cash-Futures'!D205- 'Cash-Futures'!D73</f>
        <v>11.522727966308594</v>
      </c>
      <c r="E130" s="1">
        <f>'Cash-Futures'!E205- 'Cash-Futures'!E73</f>
        <v>9.1349996948242165</v>
      </c>
      <c r="F130" s="1">
        <f>'Cash-Futures'!F205- 'Cash-Futures'!F73</f>
        <v>14.874316961115056</v>
      </c>
      <c r="G130" s="1">
        <f>'Cash-Futures'!G205- 'Cash-Futures'!G73</f>
        <v>10.95095209030876</v>
      </c>
      <c r="H130" s="1">
        <f>'Cash-Futures'!H205- 'Cash-Futures'!H73</f>
        <v>1.2454763357979743</v>
      </c>
      <c r="I130" s="1">
        <f>'Cash-Futures'!I205- 'Cash-Futures'!I73</f>
        <v>4.0800001326851145</v>
      </c>
      <c r="J130" s="1">
        <f>'Cash-Futures'!J205- 'Cash-Futures'!J73</f>
        <v>8.2092121325041205</v>
      </c>
      <c r="K130" s="1">
        <f>'Cash-Futures'!K205- 'Cash-Futures'!K73</f>
        <v>1.2341285771909156</v>
      </c>
      <c r="L130" s="1">
        <f>'Cash-Futures'!L205- 'Cash-Futures'!L73</f>
        <v>1.9525146484369316E-2</v>
      </c>
      <c r="M130" s="1">
        <f>'Cash-Futures'!M205- 'Cash-Futures'!M73</f>
        <v>2.5587525939941429</v>
      </c>
      <c r="N130" s="24">
        <f t="shared" si="36"/>
        <v>7.07684091586201</v>
      </c>
    </row>
    <row r="131" spans="1:18" ht="15.75">
      <c r="A131" s="4">
        <v>2013</v>
      </c>
      <c r="B131" s="1">
        <f>'Cash-Futures'!B206- 'Cash-Futures'!B74</f>
        <v>6.1790477643694146</v>
      </c>
      <c r="C131" s="1">
        <f>'Cash-Futures'!C206- 'Cash-Futures'!C74</f>
        <v>4.8539467259457183</v>
      </c>
      <c r="D131" s="1">
        <f>'Cash-Futures'!D206- 'Cash-Futures'!D74</f>
        <v>6.6737500000000125</v>
      </c>
      <c r="E131" s="1">
        <f>'Cash-Futures'!E206- 'Cash-Futures'!E74</f>
        <v>8.5493184592507134</v>
      </c>
      <c r="F131" s="1">
        <f>'Cash-Futures'!F206- 'Cash-Futures'!F74</f>
        <v>11.156818736683249</v>
      </c>
      <c r="G131" s="1">
        <f>'Cash-Futures'!G206- 'Cash-Futures'!G74</f>
        <v>9.9837496948242119</v>
      </c>
      <c r="H131" s="1">
        <f>'Cash-Futures'!H206- 'Cash-Futures'!H74</f>
        <v>3.0284083973277802</v>
      </c>
      <c r="I131" s="1">
        <f>'Cash-Futures'!I206- 'Cash-Futures'!I74</f>
        <v>4.6595444835315902</v>
      </c>
      <c r="J131" s="1">
        <f>'Cash-Futures'!J206- 'Cash-Futures'!J74</f>
        <v>5.027499694824229</v>
      </c>
      <c r="K131" s="1">
        <f>'Cash-Futures'!K206- 'Cash-Futures'!K74</f>
        <v>2.1071736211362122</v>
      </c>
      <c r="L131" s="1">
        <f>'Cash-Futures'!L206- 'Cash-Futures'!L74</f>
        <v>3.3137496948242244</v>
      </c>
      <c r="M131" s="1">
        <f>'Cash-Futures'!M206- 'Cash-Futures'!M74</f>
        <v>7.2176183210100362</v>
      </c>
      <c r="N131" s="24">
        <f t="shared" ref="N131:N132" si="37">AVERAGE(B131:M131)</f>
        <v>6.062552132810616</v>
      </c>
    </row>
    <row r="132" spans="1:18" ht="15.75">
      <c r="A132" s="4">
        <v>2014</v>
      </c>
      <c r="B132" s="1">
        <f>'Cash-Futures'!B207- 'Cash-Futures'!B75</f>
        <v>18.50190403529578</v>
      </c>
      <c r="C132" s="1">
        <f>'Cash-Futures'!C207- 'Cash-Futures'!C75</f>
        <v>21.415526476408303</v>
      </c>
      <c r="D132" s="1">
        <f>'Cash-Futures'!D207- 'Cash-Futures'!D75</f>
        <v>25.765952526274191</v>
      </c>
      <c r="E132" s="3" t="s">
        <v>12</v>
      </c>
      <c r="F132" s="1">
        <f>'Cash-Futures'!F207- 'Cash-Futures'!F75</f>
        <v>22.848333188011537</v>
      </c>
      <c r="G132" s="3" t="s">
        <v>12</v>
      </c>
      <c r="H132" s="3" t="s">
        <v>12</v>
      </c>
      <c r="I132" s="1">
        <f>'Cash-Futures'!I207- 'Cash-Futures'!I75</f>
        <v>34.281191725957967</v>
      </c>
      <c r="J132" s="1">
        <f>'Cash-Futures'!J207- 'Cash-Futures'!J75</f>
        <v>18.043808506556928</v>
      </c>
      <c r="K132" s="1">
        <f>'Cash-Futures'!K207- 'Cash-Futures'!K75</f>
        <v>18.806304427437141</v>
      </c>
      <c r="L132" s="1">
        <f>'Cash-Futures'!L207- 'Cash-Futures'!L75</f>
        <v>9.4581577341180321</v>
      </c>
      <c r="M132" s="1">
        <f>'Cash-Futures'!M207- 'Cash-Futures'!M75</f>
        <v>24.060000000000002</v>
      </c>
      <c r="N132" s="24">
        <f t="shared" si="37"/>
        <v>21.464575402228874</v>
      </c>
    </row>
    <row r="133" spans="1:18" ht="15.75">
      <c r="A133" s="4">
        <v>2015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9"/>
    </row>
    <row r="134" spans="1:18" ht="15.75">
      <c r="A134" s="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9"/>
    </row>
    <row r="135" spans="1:18" ht="15.75">
      <c r="A135" s="14"/>
      <c r="B135" s="82" t="s">
        <v>0</v>
      </c>
      <c r="C135" s="82" t="s">
        <v>1</v>
      </c>
      <c r="D135" s="82" t="s">
        <v>2</v>
      </c>
      <c r="E135" s="82" t="s">
        <v>3</v>
      </c>
      <c r="F135" s="82" t="s">
        <v>4</v>
      </c>
      <c r="G135" s="82" t="s">
        <v>5</v>
      </c>
      <c r="H135" s="82" t="s">
        <v>6</v>
      </c>
      <c r="I135" s="82" t="s">
        <v>7</v>
      </c>
      <c r="J135" s="82" t="s">
        <v>8</v>
      </c>
      <c r="K135" s="82" t="s">
        <v>9</v>
      </c>
      <c r="L135" s="82" t="s">
        <v>10</v>
      </c>
      <c r="M135" s="82" t="s">
        <v>11</v>
      </c>
      <c r="N135" s="29"/>
    </row>
    <row r="136" spans="1:18" ht="15.75">
      <c r="A136" s="32" t="s">
        <v>88</v>
      </c>
      <c r="B136" s="33">
        <f>AVERAGE(B101:B132)</f>
        <v>3.5872361859176887</v>
      </c>
      <c r="C136" s="33">
        <f t="shared" ref="C136:M136" si="38">AVERAGE(C101:C132)</f>
        <v>5.6471739304693136</v>
      </c>
      <c r="D136" s="33">
        <f t="shared" si="38"/>
        <v>7.3280494131547425</v>
      </c>
      <c r="E136" s="33">
        <f t="shared" si="38"/>
        <v>8.2600760346850759</v>
      </c>
      <c r="F136" s="33">
        <f t="shared" si="38"/>
        <v>9.1415366290162652</v>
      </c>
      <c r="G136" s="33">
        <f t="shared" si="38"/>
        <v>7.2339590906687326</v>
      </c>
      <c r="H136" s="33">
        <f t="shared" si="38"/>
        <v>2.4088811173872511</v>
      </c>
      <c r="I136" s="33">
        <f t="shared" si="38"/>
        <v>1.7791650837108994</v>
      </c>
      <c r="J136" s="33">
        <f t="shared" si="38"/>
        <v>2.1590433977361316</v>
      </c>
      <c r="K136" s="33">
        <f t="shared" si="38"/>
        <v>1.4026725245647567</v>
      </c>
      <c r="L136" s="33">
        <f t="shared" si="38"/>
        <v>0.87063227655296216</v>
      </c>
      <c r="M136" s="33">
        <f t="shared" si="38"/>
        <v>2.2278089782582722</v>
      </c>
      <c r="R136" s="30"/>
    </row>
    <row r="137" spans="1:18" ht="15.75">
      <c r="A137" s="32" t="s">
        <v>89</v>
      </c>
      <c r="B137" s="33">
        <f>STDEV(B101:B132)</f>
        <v>4.8794512947706616</v>
      </c>
      <c r="C137" s="33">
        <f t="shared" ref="C137:M137" si="39">STDEV(C101:C132)</f>
        <v>5.9803828624581135</v>
      </c>
      <c r="D137" s="33">
        <f t="shared" si="39"/>
        <v>6.7711665800849072</v>
      </c>
      <c r="E137" s="33">
        <f t="shared" si="39"/>
        <v>4.8970628783948067</v>
      </c>
      <c r="F137" s="33">
        <f t="shared" si="39"/>
        <v>6.0768670824852427</v>
      </c>
      <c r="G137" s="33">
        <f t="shared" si="39"/>
        <v>4.595188424205058</v>
      </c>
      <c r="H137" s="33">
        <f t="shared" si="39"/>
        <v>4.4923130325132332</v>
      </c>
      <c r="I137" s="33">
        <f t="shared" si="39"/>
        <v>6.9092354845020756</v>
      </c>
      <c r="J137" s="33">
        <f t="shared" si="39"/>
        <v>3.9882252164408727</v>
      </c>
      <c r="K137" s="33">
        <f t="shared" si="39"/>
        <v>3.9880692843225694</v>
      </c>
      <c r="L137" s="33">
        <f t="shared" si="39"/>
        <v>2.7963598550564046</v>
      </c>
      <c r="M137" s="33">
        <f t="shared" si="39"/>
        <v>5.1991559324437056</v>
      </c>
      <c r="R137" s="30"/>
    </row>
    <row r="138" spans="1:18" ht="15.75">
      <c r="A138" s="36" t="s">
        <v>90</v>
      </c>
      <c r="B138" s="37">
        <f>AVERAGE(B123:B132)</f>
        <v>8.1213489767547848</v>
      </c>
      <c r="C138" s="37">
        <f t="shared" ref="C138:M138" si="40">AVERAGE(C123:C132)</f>
        <v>10.859772366975484</v>
      </c>
      <c r="D138" s="37">
        <f t="shared" si="40"/>
        <v>13.112336382964742</v>
      </c>
      <c r="E138" s="37">
        <f t="shared" si="40"/>
        <v>11.614801579788272</v>
      </c>
      <c r="F138" s="37">
        <f t="shared" si="40"/>
        <v>14.574567212852049</v>
      </c>
      <c r="G138" s="37">
        <f t="shared" si="40"/>
        <v>9.4904887197108216</v>
      </c>
      <c r="H138" s="37">
        <f t="shared" si="40"/>
        <v>3.6513377313581765</v>
      </c>
      <c r="I138" s="37">
        <f t="shared" si="40"/>
        <v>3.5416042419008549</v>
      </c>
      <c r="J138" s="37">
        <f t="shared" si="40"/>
        <v>4.7710698251365766</v>
      </c>
      <c r="K138" s="37">
        <f t="shared" si="40"/>
        <v>2.1097963332656051</v>
      </c>
      <c r="L138" s="37">
        <f t="shared" si="40"/>
        <v>1.8169706533905312</v>
      </c>
      <c r="M138" s="37">
        <f t="shared" si="40"/>
        <v>4.5178956568334012</v>
      </c>
      <c r="N138" s="13"/>
      <c r="R138" s="30"/>
    </row>
    <row r="139" spans="1:18" ht="15.75">
      <c r="A139" s="36" t="s">
        <v>91</v>
      </c>
      <c r="B139" s="37">
        <f>STDEV(B123:B132)</f>
        <v>4.5860001836137183</v>
      </c>
      <c r="C139" s="37">
        <f t="shared" ref="C139:M139" si="41">STDEV(C123:C132)</f>
        <v>5.5630814893592531</v>
      </c>
      <c r="D139" s="37">
        <f t="shared" si="41"/>
        <v>5.8522386414609393</v>
      </c>
      <c r="E139" s="37">
        <f t="shared" si="41"/>
        <v>4.0599987635739909</v>
      </c>
      <c r="F139" s="37">
        <f t="shared" si="41"/>
        <v>6.4500134190922394</v>
      </c>
      <c r="G139" s="37">
        <f t="shared" si="41"/>
        <v>4.3366273662967085</v>
      </c>
      <c r="H139" s="37">
        <f t="shared" si="41"/>
        <v>6.0069612295565991</v>
      </c>
      <c r="I139" s="37">
        <f t="shared" si="41"/>
        <v>11.983739279844453</v>
      </c>
      <c r="J139" s="37">
        <f t="shared" si="41"/>
        <v>5.5507554766570966</v>
      </c>
      <c r="K139" s="37">
        <f t="shared" si="41"/>
        <v>6.3333306175821367</v>
      </c>
      <c r="L139" s="37">
        <f t="shared" si="41"/>
        <v>3.5996977539101023</v>
      </c>
      <c r="M139" s="37">
        <f t="shared" si="41"/>
        <v>7.5933192862808943</v>
      </c>
      <c r="N139" s="13"/>
    </row>
    <row r="140" spans="1:18" ht="15.75">
      <c r="A140" s="45" t="s">
        <v>92</v>
      </c>
      <c r="B140" s="38">
        <f>AVERAGE(B127:B132)</f>
        <v>8.9367482945913057</v>
      </c>
      <c r="C140" s="38">
        <f t="shared" ref="C140:M140" si="42">AVERAGE(C127:C132)</f>
        <v>9.7278333309240548</v>
      </c>
      <c r="D140" s="38">
        <f t="shared" si="42"/>
        <v>12.455042851713301</v>
      </c>
      <c r="E140" s="38">
        <f t="shared" si="42"/>
        <v>10.089113394997337</v>
      </c>
      <c r="F140" s="38">
        <f t="shared" si="42"/>
        <v>15.99602471983278</v>
      </c>
      <c r="G140" s="38">
        <f t="shared" si="42"/>
        <v>11.469485756085543</v>
      </c>
      <c r="H140" s="38">
        <f t="shared" si="42"/>
        <v>4.6283245831113815</v>
      </c>
      <c r="I140" s="38">
        <f t="shared" si="42"/>
        <v>8.3515143162115688</v>
      </c>
      <c r="J140" s="38">
        <f t="shared" si="42"/>
        <v>6.4088167720530222</v>
      </c>
      <c r="K140" s="38">
        <f t="shared" si="42"/>
        <v>4.1102756348077492</v>
      </c>
      <c r="L140" s="38">
        <f t="shared" si="42"/>
        <v>3.0171733112064345</v>
      </c>
      <c r="M140" s="38">
        <f t="shared" si="42"/>
        <v>7.2452427613890036</v>
      </c>
      <c r="N140" s="13"/>
    </row>
    <row r="141" spans="1:18" ht="15.75">
      <c r="A141" s="45" t="s">
        <v>93</v>
      </c>
      <c r="B141" s="38">
        <f>STDEV(B127:B132)</f>
        <v>5.0994250277658129</v>
      </c>
      <c r="C141" s="38">
        <f t="shared" ref="C141:M141" si="43">STDEV(C127:C132)</f>
        <v>6.3463887262036698</v>
      </c>
      <c r="D141" s="38">
        <f t="shared" si="43"/>
        <v>6.7465390125992677</v>
      </c>
      <c r="E141" s="38">
        <f t="shared" si="43"/>
        <v>2.048095950488567</v>
      </c>
      <c r="F141" s="38">
        <f t="shared" si="43"/>
        <v>4.9017820215796446</v>
      </c>
      <c r="G141" s="38">
        <f t="shared" si="43"/>
        <v>4.0520150024524897</v>
      </c>
      <c r="H141" s="38">
        <f t="shared" si="43"/>
        <v>5.8254537381867886</v>
      </c>
      <c r="I141" s="38">
        <f t="shared" si="43"/>
        <v>12.925178475648105</v>
      </c>
      <c r="J141" s="38">
        <f t="shared" si="43"/>
        <v>6.6733538643533539</v>
      </c>
      <c r="K141" s="38">
        <f t="shared" si="43"/>
        <v>7.2453122228402709</v>
      </c>
      <c r="L141" s="38">
        <f t="shared" si="43"/>
        <v>3.651212957674653</v>
      </c>
      <c r="M141" s="38">
        <f t="shared" si="43"/>
        <v>8.4179995180830343</v>
      </c>
      <c r="N141" s="13"/>
    </row>
    <row r="142" spans="1:18" ht="15.75">
      <c r="A142" s="48" t="s">
        <v>94</v>
      </c>
      <c r="B142" s="52">
        <f>B140+2*B141</f>
        <v>19.135598350122933</v>
      </c>
      <c r="C142" s="52">
        <f t="shared" ref="C142" si="44">C140+2*C141</f>
        <v>22.420610783331394</v>
      </c>
      <c r="D142" s="52">
        <f t="shared" ref="D142" si="45">D140+2*D141</f>
        <v>25.948120876911837</v>
      </c>
      <c r="E142" s="52">
        <f t="shared" ref="E142" si="46">E140+2*E141</f>
        <v>14.185305295974471</v>
      </c>
      <c r="F142" s="52">
        <f t="shared" ref="F142" si="47">F140+2*F141</f>
        <v>25.799588762992069</v>
      </c>
      <c r="G142" s="52">
        <f t="shared" ref="G142" si="48">G140+2*G141</f>
        <v>19.573515760990524</v>
      </c>
      <c r="H142" s="52">
        <f t="shared" ref="H142" si="49">H140+2*H141</f>
        <v>16.279232059484958</v>
      </c>
      <c r="I142" s="52">
        <f t="shared" ref="I142" si="50">I140+2*I141</f>
        <v>34.201871267507777</v>
      </c>
      <c r="J142" s="52">
        <f t="shared" ref="J142" si="51">J140+2*J141</f>
        <v>19.75552450075973</v>
      </c>
      <c r="K142" s="52">
        <f t="shared" ref="K142" si="52">K140+2*K141</f>
        <v>18.600900080488291</v>
      </c>
      <c r="L142" s="52">
        <f t="shared" ref="L142" si="53">L140+2*L141</f>
        <v>10.319599226555741</v>
      </c>
      <c r="M142" s="52">
        <f t="shared" ref="M142" si="54">M140+2*M141</f>
        <v>24.081241797555073</v>
      </c>
    </row>
    <row r="143" spans="1:18" ht="15.75">
      <c r="A143" s="48" t="s">
        <v>95</v>
      </c>
      <c r="B143" s="52">
        <f>B140-2*B141</f>
        <v>-1.26210176094032</v>
      </c>
      <c r="C143" s="52">
        <f t="shared" ref="C143:M143" si="55">C140-2*C141</f>
        <v>-2.9649441214832848</v>
      </c>
      <c r="D143" s="52">
        <f t="shared" si="55"/>
        <v>-1.038035173485234</v>
      </c>
      <c r="E143" s="52">
        <f t="shared" si="55"/>
        <v>5.9929214940202034</v>
      </c>
      <c r="F143" s="52">
        <f t="shared" si="55"/>
        <v>6.1924606766734911</v>
      </c>
      <c r="G143" s="52">
        <f t="shared" si="55"/>
        <v>3.3654557511805638</v>
      </c>
      <c r="H143" s="52">
        <f t="shared" si="55"/>
        <v>-7.0225828932621956</v>
      </c>
      <c r="I143" s="52">
        <f t="shared" si="55"/>
        <v>-17.498842635084642</v>
      </c>
      <c r="J143" s="52">
        <f t="shared" si="55"/>
        <v>-6.9378909566536855</v>
      </c>
      <c r="K143" s="52">
        <f t="shared" si="55"/>
        <v>-10.380348810872793</v>
      </c>
      <c r="L143" s="52">
        <f t="shared" si="55"/>
        <v>-4.2852526041428716</v>
      </c>
      <c r="M143" s="52">
        <f t="shared" si="55"/>
        <v>-9.590756274777064</v>
      </c>
    </row>
    <row r="144" spans="1:18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6" spans="1:14" ht="18.75">
      <c r="A146" s="2" t="s">
        <v>28</v>
      </c>
    </row>
    <row r="147" spans="1:14" ht="16.5" thickBot="1">
      <c r="A147" s="5"/>
      <c r="B147" s="6" t="s">
        <v>0</v>
      </c>
      <c r="C147" s="6" t="s">
        <v>1</v>
      </c>
      <c r="D147" s="6" t="s">
        <v>2</v>
      </c>
      <c r="E147" s="6" t="s">
        <v>3</v>
      </c>
      <c r="F147" s="6" t="s">
        <v>4</v>
      </c>
      <c r="G147" s="6" t="s">
        <v>5</v>
      </c>
      <c r="H147" s="6" t="s">
        <v>6</v>
      </c>
      <c r="I147" s="6" t="s">
        <v>7</v>
      </c>
      <c r="J147" s="6" t="s">
        <v>8</v>
      </c>
      <c r="K147" s="6" t="s">
        <v>9</v>
      </c>
      <c r="L147" s="6" t="s">
        <v>10</v>
      </c>
      <c r="M147" s="6" t="s">
        <v>11</v>
      </c>
      <c r="N147" s="15" t="s">
        <v>13</v>
      </c>
    </row>
    <row r="148" spans="1:14" ht="16.5" thickTop="1">
      <c r="A148" s="7">
        <v>1983</v>
      </c>
      <c r="B148" s="1">
        <f>'Cash-Futures'!B223- 'Cash-Futures'!B44</f>
        <v>-5.0100000000000051</v>
      </c>
      <c r="C148" s="1">
        <f>'Cash-Futures'!C223- 'Cash-Futures'!C44</f>
        <v>-4.5</v>
      </c>
      <c r="D148" s="1">
        <f>'Cash-Futures'!D223- 'Cash-Futures'!D44</f>
        <v>-3.8299999999999983</v>
      </c>
      <c r="E148" s="1">
        <f>'Cash-Futures'!E223- 'Cash-Futures'!E44</f>
        <v>-2.480000000000004</v>
      </c>
      <c r="F148" s="1">
        <f>'Cash-Futures'!F223- 'Cash-Futures'!F44</f>
        <v>-0.59000000000000341</v>
      </c>
      <c r="G148" s="1">
        <f>'Cash-Futures'!G223- 'Cash-Futures'!G44</f>
        <v>-0.28999999999999204</v>
      </c>
      <c r="H148" s="1">
        <f>'Cash-Futures'!H223- 'Cash-Futures'!H44</f>
        <v>-0.85999999999999943</v>
      </c>
      <c r="I148" s="1">
        <f>'Cash-Futures'!I223- 'Cash-Futures'!I44</f>
        <v>-2.2800000000000011</v>
      </c>
      <c r="J148" s="1">
        <f>'Cash-Futures'!J223- 'Cash-Futures'!J44</f>
        <v>-4.9600000000000009</v>
      </c>
      <c r="K148" s="1">
        <f>'Cash-Futures'!K223- 'Cash-Futures'!K44</f>
        <v>-4.3000000000000043</v>
      </c>
      <c r="L148" s="1">
        <f>'Cash-Futures'!L223- 'Cash-Futures'!L44</f>
        <v>-5.2999999999999972</v>
      </c>
      <c r="M148" s="1">
        <f>'Cash-Futures'!M223- 'Cash-Futures'!M44</f>
        <v>-5.759999999999998</v>
      </c>
      <c r="N148" s="23">
        <f>AVERAGE(B148:M148)</f>
        <v>-3.3466666666666671</v>
      </c>
    </row>
    <row r="149" spans="1:14" ht="15.75">
      <c r="A149" s="4">
        <v>1984</v>
      </c>
      <c r="B149" s="1">
        <f>'Cash-Futures'!B224- 'Cash-Futures'!B45</f>
        <v>-4.960000000000008</v>
      </c>
      <c r="C149" s="1">
        <f>'Cash-Futures'!C224- 'Cash-Futures'!C45</f>
        <v>-3.1899999999999977</v>
      </c>
      <c r="D149" s="1">
        <f>'Cash-Futures'!D224- 'Cash-Futures'!D45</f>
        <v>-3.2800000000000011</v>
      </c>
      <c r="E149" s="1">
        <f>'Cash-Futures'!E224- 'Cash-Futures'!E45</f>
        <v>-2.8100000000000023</v>
      </c>
      <c r="F149" s="1">
        <f>'Cash-Futures'!F224- 'Cash-Futures'!F45</f>
        <v>-1.3799999999999955</v>
      </c>
      <c r="G149" s="1">
        <f>'Cash-Futures'!G224- 'Cash-Futures'!G45</f>
        <v>-3.2999999999999972</v>
      </c>
      <c r="H149" s="1">
        <f>'Cash-Futures'!H224- 'Cash-Futures'!H45</f>
        <v>-3.1700000000000017</v>
      </c>
      <c r="I149" s="1">
        <f>'Cash-Futures'!I224- 'Cash-Futures'!I45</f>
        <v>-1.980000000000004</v>
      </c>
      <c r="J149" s="1">
        <f>'Cash-Futures'!J224- 'Cash-Futures'!J45</f>
        <v>-2.730000000000004</v>
      </c>
      <c r="K149" s="1">
        <f>'Cash-Futures'!K224- 'Cash-Futures'!K45</f>
        <v>-3.539999999999992</v>
      </c>
      <c r="L149" s="1">
        <f>'Cash-Futures'!L224- 'Cash-Futures'!L45</f>
        <v>-5.7100000000000009</v>
      </c>
      <c r="M149" s="1">
        <f>'Cash-Futures'!M224- 'Cash-Futures'!M45</f>
        <v>-6.1200000000000045</v>
      </c>
      <c r="N149" s="24">
        <f t="shared" ref="N149:N164" si="56">AVERAGE(B149:M149)</f>
        <v>-3.5141666666666675</v>
      </c>
    </row>
    <row r="150" spans="1:14" ht="15.75">
      <c r="A150" s="4">
        <v>1985</v>
      </c>
      <c r="B150" s="1">
        <f>'Cash-Futures'!B225- 'Cash-Futures'!B46</f>
        <v>-5.9399999999999977</v>
      </c>
      <c r="C150" s="1">
        <f>'Cash-Futures'!C225- 'Cash-Futures'!C46</f>
        <v>-5.3400000000000034</v>
      </c>
      <c r="D150" s="1">
        <f>'Cash-Futures'!D225- 'Cash-Futures'!D46</f>
        <v>-3.2200000000000131</v>
      </c>
      <c r="E150" s="1">
        <f>'Cash-Futures'!E225- 'Cash-Futures'!E46</f>
        <v>-0.97999999999998977</v>
      </c>
      <c r="F150" s="1">
        <f>'Cash-Futures'!F225- 'Cash-Futures'!F46</f>
        <v>-2.9699999999999989</v>
      </c>
      <c r="G150" s="1">
        <f>'Cash-Futures'!G225- 'Cash-Futures'!G46</f>
        <v>-5.3199999999999932</v>
      </c>
      <c r="H150" s="1">
        <f>'Cash-Futures'!H225- 'Cash-Futures'!H46</f>
        <v>-5.8299999999999983</v>
      </c>
      <c r="I150" s="1">
        <f>'Cash-Futures'!I225- 'Cash-Futures'!I46</f>
        <v>-5.6899999999999977</v>
      </c>
      <c r="J150" s="1">
        <f>'Cash-Futures'!J225- 'Cash-Futures'!J46</f>
        <v>-5.1999999999999957</v>
      </c>
      <c r="K150" s="1">
        <f>'Cash-Futures'!K225- 'Cash-Futures'!K46</f>
        <v>-6.490000000000002</v>
      </c>
      <c r="L150" s="1">
        <f>'Cash-Futures'!L225- 'Cash-Futures'!L46</f>
        <v>-6.470000000000006</v>
      </c>
      <c r="M150" s="1">
        <f>'Cash-Futures'!M225- 'Cash-Futures'!M46</f>
        <v>-7.8499999999999943</v>
      </c>
      <c r="N150" s="24">
        <f t="shared" si="56"/>
        <v>-5.1083333333333325</v>
      </c>
    </row>
    <row r="151" spans="1:14" ht="15.75">
      <c r="A151" s="4">
        <v>1986</v>
      </c>
      <c r="B151" s="1">
        <f>'Cash-Futures'!B226- 'Cash-Futures'!B47</f>
        <v>-6.7700000000000031</v>
      </c>
      <c r="C151" s="1">
        <f>'Cash-Futures'!C226- 'Cash-Futures'!C47</f>
        <v>-4.6600000000000037</v>
      </c>
      <c r="D151" s="1">
        <f>'Cash-Futures'!D226- 'Cash-Futures'!D47</f>
        <v>-2.4399999999999977</v>
      </c>
      <c r="E151" s="1">
        <f>'Cash-Futures'!E226- 'Cash-Futures'!E47</f>
        <v>-1.2700000000000031</v>
      </c>
      <c r="F151" s="1">
        <f>'Cash-Futures'!F226- 'Cash-Futures'!F47</f>
        <v>-1.3800000000000026</v>
      </c>
      <c r="G151" s="1">
        <f>'Cash-Futures'!G226- 'Cash-Futures'!G47</f>
        <v>-3.2299999999999969</v>
      </c>
      <c r="H151" s="1">
        <f>'Cash-Futures'!H226- 'Cash-Futures'!H47</f>
        <v>-8.1699999999999946</v>
      </c>
      <c r="I151" s="1">
        <f>'Cash-Futures'!I226- 'Cash-Futures'!I47</f>
        <v>-4.6800000000000068</v>
      </c>
      <c r="J151" s="1">
        <f>'Cash-Futures'!J226- 'Cash-Futures'!J47</f>
        <v>-1.8399999999999963</v>
      </c>
      <c r="K151" s="1">
        <f>'Cash-Futures'!K226- 'Cash-Futures'!K47</f>
        <v>-1.8800000000000026</v>
      </c>
      <c r="L151" s="1">
        <f>'Cash-Futures'!L226- 'Cash-Futures'!L47</f>
        <v>-2.2299999999999969</v>
      </c>
      <c r="M151" s="1">
        <f>'Cash-Futures'!M226- 'Cash-Futures'!M47</f>
        <v>-1.4299999999999997</v>
      </c>
      <c r="N151" s="24">
        <f t="shared" si="56"/>
        <v>-3.331666666666667</v>
      </c>
    </row>
    <row r="152" spans="1:14" ht="15.75">
      <c r="A152" s="4">
        <v>1987</v>
      </c>
      <c r="B152" s="1">
        <f>'Cash-Futures'!B227- 'Cash-Futures'!B48</f>
        <v>-1.0099999999999909</v>
      </c>
      <c r="C152" s="1">
        <f>'Cash-Futures'!C227- 'Cash-Futures'!C48</f>
        <v>-2.289999999999992</v>
      </c>
      <c r="D152" s="1">
        <f>'Cash-Futures'!D227- 'Cash-Futures'!D48</f>
        <v>-1.4200000000000017</v>
      </c>
      <c r="E152" s="1">
        <f>'Cash-Futures'!E227- 'Cash-Futures'!E48</f>
        <v>-1.1500000000000057</v>
      </c>
      <c r="F152" s="1">
        <f>'Cash-Futures'!F227- 'Cash-Futures'!F48</f>
        <v>-1.7800000000000011</v>
      </c>
      <c r="G152" s="1">
        <f>'Cash-Futures'!G227- 'Cash-Futures'!G48</f>
        <v>-2.5100000000000051</v>
      </c>
      <c r="H152" s="1">
        <f>'Cash-Futures'!H227- 'Cash-Futures'!H48</f>
        <v>-2.9599999999999937</v>
      </c>
      <c r="I152" s="1">
        <f>'Cash-Futures'!I227- 'Cash-Futures'!I48</f>
        <v>-5.1300000000000097</v>
      </c>
      <c r="J152" s="1">
        <f>'Cash-Futures'!J227- 'Cash-Futures'!J48</f>
        <v>-4.75</v>
      </c>
      <c r="K152" s="1">
        <f>'Cash-Futures'!K227- 'Cash-Futures'!K48</f>
        <v>-4.3799999999999955</v>
      </c>
      <c r="L152" s="1">
        <f>'Cash-Futures'!L227- 'Cash-Futures'!L48</f>
        <v>-3.1200000000000045</v>
      </c>
      <c r="M152" s="1">
        <f>'Cash-Futures'!M227- 'Cash-Futures'!M48</f>
        <v>-2.1799999999999926</v>
      </c>
      <c r="N152" s="24">
        <f t="shared" si="56"/>
        <v>-2.7233333333333327</v>
      </c>
    </row>
    <row r="153" spans="1:14" ht="15.75">
      <c r="A153" s="4">
        <v>1988</v>
      </c>
      <c r="B153" s="1">
        <f>'Cash-Futures'!B228- 'Cash-Futures'!B49</f>
        <v>-2.1799999999999926</v>
      </c>
      <c r="C153" s="1">
        <f>'Cash-Futures'!C228- 'Cash-Futures'!C49</f>
        <v>-5.1099999999999994</v>
      </c>
      <c r="D153" s="1">
        <f>'Cash-Futures'!D228- 'Cash-Futures'!D49</f>
        <v>-4.0799999999999983</v>
      </c>
      <c r="E153" s="1">
        <f>'Cash-Futures'!E228- 'Cash-Futures'!E49</f>
        <v>-3.2800000000000011</v>
      </c>
      <c r="F153" s="1">
        <f>'Cash-Futures'!F228- 'Cash-Futures'!F49</f>
        <v>-2.8900000000000006</v>
      </c>
      <c r="G153" s="1">
        <f>'Cash-Futures'!G228- 'Cash-Futures'!G49</f>
        <v>1.960000000000008</v>
      </c>
      <c r="H153" s="1">
        <f>'Cash-Futures'!H228- 'Cash-Futures'!H49</f>
        <v>-2.1200000000000045</v>
      </c>
      <c r="I153" s="1">
        <f>'Cash-Futures'!I228- 'Cash-Futures'!I49</f>
        <v>-2.730000000000004</v>
      </c>
      <c r="J153" s="1">
        <f>'Cash-Futures'!J228- 'Cash-Futures'!J49</f>
        <v>-2.2800000000000011</v>
      </c>
      <c r="K153" s="1">
        <f>'Cash-Futures'!K228- 'Cash-Futures'!K49</f>
        <v>-1.9499999999999886</v>
      </c>
      <c r="L153" s="1">
        <f>'Cash-Futures'!L228- 'Cash-Futures'!L49</f>
        <v>-3.5600000000000023</v>
      </c>
      <c r="M153" s="1">
        <f>'Cash-Futures'!M228- 'Cash-Futures'!M49</f>
        <v>-5.1099999999999994</v>
      </c>
      <c r="N153" s="24">
        <f t="shared" si="56"/>
        <v>-2.7774999999999985</v>
      </c>
    </row>
    <row r="154" spans="1:14" ht="15.75">
      <c r="A154" s="4">
        <v>1989</v>
      </c>
      <c r="B154" s="1">
        <f>'Cash-Futures'!B229- 'Cash-Futures'!B50</f>
        <v>-3.7700000000000102</v>
      </c>
      <c r="C154" s="1">
        <f>'Cash-Futures'!C229- 'Cash-Futures'!C50</f>
        <v>-4.1400000000000006</v>
      </c>
      <c r="D154" s="1">
        <f>'Cash-Futures'!D229- 'Cash-Futures'!D50</f>
        <v>-3.2800000000000011</v>
      </c>
      <c r="E154" s="1">
        <f>'Cash-Futures'!E229- 'Cash-Futures'!E50</f>
        <v>-0.85999999999999943</v>
      </c>
      <c r="F154" s="1">
        <f>'Cash-Futures'!F229- 'Cash-Futures'!F50</f>
        <v>-1.730000000000004</v>
      </c>
      <c r="G154" s="1">
        <f>'Cash-Futures'!G229- 'Cash-Futures'!G50</f>
        <v>-2.0100000000000051</v>
      </c>
      <c r="H154" s="1">
        <f>'Cash-Futures'!H229- 'Cash-Futures'!H50</f>
        <v>-3.9599999999999937</v>
      </c>
      <c r="I154" s="1">
        <f>'Cash-Futures'!I229- 'Cash-Futures'!I50</f>
        <v>-1.039999999999992</v>
      </c>
      <c r="J154" s="1">
        <f>'Cash-Futures'!J229- 'Cash-Futures'!J50</f>
        <v>-2.4699999999999989</v>
      </c>
      <c r="K154" s="1">
        <f>'Cash-Futures'!K229- 'Cash-Futures'!K50</f>
        <v>-2.25</v>
      </c>
      <c r="L154" s="1">
        <f>'Cash-Futures'!L229- 'Cash-Futures'!L50</f>
        <v>-2.6600000000000108</v>
      </c>
      <c r="M154" s="1">
        <f>'Cash-Futures'!M229- 'Cash-Futures'!M50</f>
        <v>-2.8599999999999994</v>
      </c>
      <c r="N154" s="24">
        <f t="shared" si="56"/>
        <v>-2.5858333333333348</v>
      </c>
    </row>
    <row r="155" spans="1:14" ht="15.75">
      <c r="A155" s="4">
        <v>1990</v>
      </c>
      <c r="B155" s="1">
        <f>'Cash-Futures'!B230- 'Cash-Futures'!B51</f>
        <v>-2.9699999999999989</v>
      </c>
      <c r="C155" s="1">
        <f>'Cash-Futures'!C230- 'Cash-Futures'!C51</f>
        <v>-2.3699999999999903</v>
      </c>
      <c r="D155" s="1">
        <f>'Cash-Futures'!D230- 'Cash-Futures'!D51</f>
        <v>-2.6299999999999955</v>
      </c>
      <c r="E155" s="1">
        <f>'Cash-Futures'!E230- 'Cash-Futures'!E51</f>
        <v>-2.5600000000000023</v>
      </c>
      <c r="F155" s="1">
        <f>'Cash-Futures'!F230- 'Cash-Futures'!F51</f>
        <v>-2.1400000000000006</v>
      </c>
      <c r="G155" s="1">
        <f>'Cash-Futures'!G230- 'Cash-Futures'!G51</f>
        <v>-1.1600000000000108</v>
      </c>
      <c r="H155" s="1">
        <f>'Cash-Futures'!H230- 'Cash-Futures'!H51</f>
        <v>-0.71999999999999886</v>
      </c>
      <c r="I155" s="1">
        <f>'Cash-Futures'!I230- 'Cash-Futures'!I51</f>
        <v>-3.6500000000000057</v>
      </c>
      <c r="J155" s="1">
        <f>'Cash-Futures'!J230- 'Cash-Futures'!J51</f>
        <v>-3.3299999999999983</v>
      </c>
      <c r="K155" s="1">
        <f>'Cash-Futures'!K230- 'Cash-Futures'!K51</f>
        <v>-2.5</v>
      </c>
      <c r="L155" s="1">
        <f>'Cash-Futures'!L230- 'Cash-Futures'!L51</f>
        <v>-1.8100000000000023</v>
      </c>
      <c r="M155" s="1">
        <f>'Cash-Futures'!M230- 'Cash-Futures'!M51</f>
        <v>-1.2299999999999898</v>
      </c>
      <c r="N155" s="24">
        <f t="shared" si="56"/>
        <v>-2.2558333333333329</v>
      </c>
    </row>
    <row r="156" spans="1:14" ht="15.75">
      <c r="A156" s="4">
        <v>1991</v>
      </c>
      <c r="B156" s="1">
        <f>'Cash-Futures'!B231- 'Cash-Futures'!B52</f>
        <v>-2.710000000000008</v>
      </c>
      <c r="C156" s="1">
        <f>'Cash-Futures'!C231- 'Cash-Futures'!C52</f>
        <v>-0.56999999999999318</v>
      </c>
      <c r="D156" s="1">
        <f>'Cash-Futures'!D231- 'Cash-Futures'!D52</f>
        <v>-1.1499999999999915</v>
      </c>
      <c r="E156" s="1">
        <f>'Cash-Futures'!E231- 'Cash-Futures'!E52</f>
        <v>-1.3700000000000045</v>
      </c>
      <c r="F156" s="1">
        <f>'Cash-Futures'!F231- 'Cash-Futures'!F52</f>
        <v>-0.89999999999999147</v>
      </c>
      <c r="G156" s="1">
        <f>'Cash-Futures'!G231- 'Cash-Futures'!G52</f>
        <v>-0.45000000000000284</v>
      </c>
      <c r="H156" s="1">
        <f>'Cash-Futures'!H231- 'Cash-Futures'!H52</f>
        <v>-5.1299999999999955</v>
      </c>
      <c r="I156" s="1">
        <f>'Cash-Futures'!I231- 'Cash-Futures'!I52</f>
        <v>-3.7399999999999949</v>
      </c>
      <c r="J156" s="1">
        <f>'Cash-Futures'!J231- 'Cash-Futures'!J52</f>
        <v>-3.1700000000000017</v>
      </c>
      <c r="K156" s="1">
        <f>'Cash-Futures'!K231- 'Cash-Futures'!K52</f>
        <v>-1.9899999999999949</v>
      </c>
      <c r="L156" s="1">
        <f>'Cash-Futures'!L231- 'Cash-Futures'!L52</f>
        <v>-2.2600000000000051</v>
      </c>
      <c r="M156" s="1">
        <f>'Cash-Futures'!M231- 'Cash-Futures'!M52</f>
        <v>-0.92000000000000171</v>
      </c>
      <c r="N156" s="24">
        <f t="shared" si="56"/>
        <v>-2.0299999999999989</v>
      </c>
    </row>
    <row r="157" spans="1:14" ht="15.75">
      <c r="A157" s="4">
        <v>1992</v>
      </c>
      <c r="B157" s="1">
        <f>'Cash-Futures'!B232- 'Cash-Futures'!B53</f>
        <v>-2.1500000000000057</v>
      </c>
      <c r="C157" s="1">
        <f>'Cash-Futures'!C232- 'Cash-Futures'!C53</f>
        <v>1.3599999999999994</v>
      </c>
      <c r="D157" s="1">
        <f>'Cash-Futures'!D232- 'Cash-Futures'!D53</f>
        <v>1.1700000000000017</v>
      </c>
      <c r="E157" s="1">
        <f>'Cash-Futures'!E232- 'Cash-Futures'!E53</f>
        <v>-0.23000000000000398</v>
      </c>
      <c r="F157" s="1">
        <f>'Cash-Futures'!F232- 'Cash-Futures'!F53</f>
        <v>-1.25</v>
      </c>
      <c r="G157" s="1">
        <f>'Cash-Futures'!G232- 'Cash-Futures'!G53</f>
        <v>5.6400000000000006</v>
      </c>
      <c r="H157" s="1">
        <f>'Cash-Futures'!H232- 'Cash-Futures'!H53</f>
        <v>1.5799999999999983</v>
      </c>
      <c r="I157" s="1">
        <f>'Cash-Futures'!I232- 'Cash-Futures'!I53</f>
        <v>-4.2600000000000051</v>
      </c>
      <c r="J157" s="1">
        <f>'Cash-Futures'!J232- 'Cash-Futures'!J53</f>
        <v>-2.5400000000000063</v>
      </c>
      <c r="K157" s="1">
        <f>'Cash-Futures'!K232- 'Cash-Futures'!K53</f>
        <v>-2.0999999999999943</v>
      </c>
      <c r="L157" s="1">
        <f>'Cash-Futures'!L232- 'Cash-Futures'!L53</f>
        <v>-1.7200000000000131</v>
      </c>
      <c r="M157" s="1">
        <f>'Cash-Futures'!M232- 'Cash-Futures'!M53</f>
        <v>-3.3500000000000085</v>
      </c>
      <c r="N157" s="24">
        <f t="shared" si="56"/>
        <v>-0.65416666666666978</v>
      </c>
    </row>
    <row r="158" spans="1:14" ht="15.75">
      <c r="A158" s="4">
        <v>1993</v>
      </c>
      <c r="B158" s="1">
        <f>'Cash-Futures'!B233- 'Cash-Futures'!B54</f>
        <v>-2.1400000000000006</v>
      </c>
      <c r="C158" s="1">
        <f>'Cash-Futures'!C233- 'Cash-Futures'!C54</f>
        <v>-0.35999999999999943</v>
      </c>
      <c r="D158" s="1">
        <f>'Cash-Futures'!D233- 'Cash-Futures'!D54</f>
        <v>-0.31999999999999318</v>
      </c>
      <c r="E158" s="1">
        <f>'Cash-Futures'!E233- 'Cash-Futures'!E54</f>
        <v>1.2800000000000011</v>
      </c>
      <c r="F158" s="1">
        <f>'Cash-Futures'!F233- 'Cash-Futures'!F54</f>
        <v>2.3800000000000097</v>
      </c>
      <c r="G158" s="1">
        <f>'Cash-Futures'!G233- 'Cash-Futures'!G54</f>
        <v>2.8400000000000034</v>
      </c>
      <c r="H158" s="1">
        <f>'Cash-Futures'!H233- 'Cash-Futures'!H54</f>
        <v>-1.5499999999999972</v>
      </c>
      <c r="I158" s="1">
        <f>'Cash-Futures'!I233- 'Cash-Futures'!I54</f>
        <v>2</v>
      </c>
      <c r="J158" s="1">
        <f>'Cash-Futures'!J233- 'Cash-Futures'!J54</f>
        <v>-1.2199999999999989</v>
      </c>
      <c r="K158" s="1">
        <f>'Cash-Futures'!K233- 'Cash-Futures'!K54</f>
        <v>-1.4399999999999977</v>
      </c>
      <c r="L158" s="1">
        <f>'Cash-Futures'!L233- 'Cash-Futures'!L54</f>
        <v>-1.6200000000000045</v>
      </c>
      <c r="M158" s="1">
        <f>'Cash-Futures'!M233- 'Cash-Futures'!M54</f>
        <v>-1.7600000000000051</v>
      </c>
      <c r="N158" s="24">
        <f t="shared" si="56"/>
        <v>-0.15916666666666521</v>
      </c>
    </row>
    <row r="159" spans="1:14" ht="15.75">
      <c r="A159" s="4">
        <v>1994</v>
      </c>
      <c r="B159" s="1">
        <f>'Cash-Futures'!B234- 'Cash-Futures'!B55</f>
        <v>-0.28999999999999204</v>
      </c>
      <c r="C159" s="1">
        <f>'Cash-Futures'!C234- 'Cash-Futures'!C55</f>
        <v>-9.0000000000003411E-2</v>
      </c>
      <c r="D159" s="1">
        <f>'Cash-Futures'!D234- 'Cash-Futures'!D55</f>
        <v>-0.68000000000000682</v>
      </c>
      <c r="E159" s="1">
        <f>'Cash-Futures'!E234- 'Cash-Futures'!E55</f>
        <v>-1.1599999999999966</v>
      </c>
      <c r="F159" s="1">
        <f>'Cash-Futures'!F234- 'Cash-Futures'!F55</f>
        <v>1.230000000000004</v>
      </c>
      <c r="G159" s="1">
        <f>'Cash-Futures'!G234- 'Cash-Futures'!G55</f>
        <v>2.1899999999999977</v>
      </c>
      <c r="H159" s="1">
        <f>'Cash-Futures'!H234- 'Cash-Futures'!H55</f>
        <v>-3.9200000000000017</v>
      </c>
      <c r="I159" s="1">
        <f>'Cash-Futures'!I234- 'Cash-Futures'!I55</f>
        <v>-2.730000000000004</v>
      </c>
      <c r="J159" s="1">
        <f>'Cash-Futures'!J234- 'Cash-Futures'!J55</f>
        <v>-0.73000000000000398</v>
      </c>
      <c r="K159" s="1">
        <f>'Cash-Futures'!K234- 'Cash-Futures'!K55</f>
        <v>-0.73000000000000398</v>
      </c>
      <c r="L159" s="1">
        <f>'Cash-Futures'!L234- 'Cash-Futures'!L55</f>
        <v>-2.3199999999999932</v>
      </c>
      <c r="M159" s="1">
        <f>'Cash-Futures'!M234- 'Cash-Futures'!M55</f>
        <v>-1.789999999999992</v>
      </c>
      <c r="N159" s="24">
        <f t="shared" si="56"/>
        <v>-0.918333333333333</v>
      </c>
    </row>
    <row r="160" spans="1:14" ht="15.75">
      <c r="A160" s="4">
        <v>1995</v>
      </c>
      <c r="B160" s="1">
        <f>'Cash-Futures'!B235- 'Cash-Futures'!B56</f>
        <v>-0.23000000000000398</v>
      </c>
      <c r="C160" s="1">
        <f>'Cash-Futures'!C235- 'Cash-Futures'!C56</f>
        <v>-0.47999999999998977</v>
      </c>
      <c r="D160" s="1">
        <f>'Cash-Futures'!D235- 'Cash-Futures'!D56</f>
        <v>-1.980000000000004</v>
      </c>
      <c r="E160" s="1">
        <f>'Cash-Futures'!E235- 'Cash-Futures'!E56</f>
        <v>-1.0900000000000034</v>
      </c>
      <c r="F160" s="1">
        <f>'Cash-Futures'!F235- 'Cash-Futures'!F56</f>
        <v>1.8900000000000006</v>
      </c>
      <c r="G160" s="1">
        <f>'Cash-Futures'!G235- 'Cash-Futures'!G56</f>
        <v>-1.4099999999999966</v>
      </c>
      <c r="H160" s="1">
        <f>'Cash-Futures'!H235- 'Cash-Futures'!H56</f>
        <v>-0.56999999999999318</v>
      </c>
      <c r="I160" s="1">
        <f>'Cash-Futures'!I235- 'Cash-Futures'!I56</f>
        <v>-1.539999999999992</v>
      </c>
      <c r="J160" s="1">
        <f>'Cash-Futures'!J235- 'Cash-Futures'!J56</f>
        <v>4.9999999999997158E-2</v>
      </c>
      <c r="K160" s="1">
        <f>'Cash-Futures'!K235- 'Cash-Futures'!K56</f>
        <v>-1.9999999999996021E-2</v>
      </c>
      <c r="L160" s="1">
        <f>'Cash-Futures'!L235- 'Cash-Futures'!L56</f>
        <v>-1.8099999999999952</v>
      </c>
      <c r="M160" s="1">
        <f>'Cash-Futures'!M235- 'Cash-Futures'!M56</f>
        <v>0.35999999999999943</v>
      </c>
      <c r="N160" s="24">
        <f t="shared" si="56"/>
        <v>-0.56916666666666471</v>
      </c>
    </row>
    <row r="161" spans="1:14" ht="15.75">
      <c r="A161" s="4">
        <v>1996</v>
      </c>
      <c r="B161" s="1">
        <f>'Cash-Futures'!B236- 'Cash-Futures'!B57</f>
        <v>-1.2999999999999972</v>
      </c>
      <c r="C161" s="1">
        <f>'Cash-Futures'!C236- 'Cash-Futures'!C57</f>
        <v>-1.1600000000000037</v>
      </c>
      <c r="D161" s="1">
        <f>'Cash-Futures'!D236- 'Cash-Futures'!D57</f>
        <v>-1.509999999999998</v>
      </c>
      <c r="E161" s="1">
        <f>'Cash-Futures'!E236- 'Cash-Futures'!E57</f>
        <v>-0.82000000000000028</v>
      </c>
      <c r="F161" s="1">
        <f>'Cash-Futures'!F236- 'Cash-Futures'!F57</f>
        <v>-2.6799999999999997</v>
      </c>
      <c r="G161" s="1">
        <f>'Cash-Futures'!G236- 'Cash-Futures'!G57</f>
        <v>-0.62999999999999545</v>
      </c>
      <c r="H161" s="1">
        <f>'Cash-Futures'!H236- 'Cash-Futures'!H57</f>
        <v>-0.68999999999999773</v>
      </c>
      <c r="I161" s="1">
        <f>'Cash-Futures'!I236- 'Cash-Futures'!I57</f>
        <v>-1.519999999999996</v>
      </c>
      <c r="J161" s="1">
        <f>'Cash-Futures'!J236- 'Cash-Futures'!J57</f>
        <v>-1.3400000000000034</v>
      </c>
      <c r="K161" s="1">
        <f>'Cash-Futures'!K236- 'Cash-Futures'!K57</f>
        <v>-0.79999999999999716</v>
      </c>
      <c r="L161" s="1">
        <f>'Cash-Futures'!L236- 'Cash-Futures'!L57</f>
        <v>-1.1599999999999966</v>
      </c>
      <c r="M161" s="1">
        <f>'Cash-Futures'!M236- 'Cash-Futures'!M57</f>
        <v>-2.7890476190476221</v>
      </c>
      <c r="N161" s="24">
        <f t="shared" si="56"/>
        <v>-1.3665873015873007</v>
      </c>
    </row>
    <row r="162" spans="1:14" ht="15.75">
      <c r="A162" s="4">
        <v>1997</v>
      </c>
      <c r="B162" s="1">
        <f>'Cash-Futures'!B237- 'Cash-Futures'!B58</f>
        <v>-0.23818181818182893</v>
      </c>
      <c r="C162" s="1">
        <f>'Cash-Futures'!C237- 'Cash-Futures'!C58</f>
        <v>1.7299999999999898</v>
      </c>
      <c r="D162" s="1">
        <f>'Cash-Futures'!D237- 'Cash-Futures'!D58</f>
        <v>1.1400000000000006</v>
      </c>
      <c r="E162" s="1">
        <f>'Cash-Futures'!E237- 'Cash-Futures'!E58</f>
        <v>2.8499999999999943</v>
      </c>
      <c r="F162" s="1">
        <f>'Cash-Futures'!F237- 'Cash-Futures'!F58</f>
        <v>1.6099999999999994</v>
      </c>
      <c r="G162" s="1">
        <f>'Cash-Futures'!G237- 'Cash-Futures'!G58</f>
        <v>-0.6600000000000108</v>
      </c>
      <c r="H162" s="1">
        <f>'Cash-Futures'!H237- 'Cash-Futures'!H58</f>
        <v>-2.5663636363636328</v>
      </c>
      <c r="I162" s="1">
        <f>'Cash-Futures'!I237- 'Cash-Futures'!I58</f>
        <v>1.6390476190476164</v>
      </c>
      <c r="J162" s="1">
        <f>'Cash-Futures'!J237- 'Cash-Futures'!J58</f>
        <v>-0.92999999999999261</v>
      </c>
      <c r="K162" s="1">
        <f>'Cash-Futures'!K237- 'Cash-Futures'!K58</f>
        <v>-0.37347826086956104</v>
      </c>
      <c r="L162" s="1">
        <f>'Cash-Futures'!L237- 'Cash-Futures'!L58</f>
        <v>-3.4794736842105323</v>
      </c>
      <c r="M162" s="1">
        <f>'Cash-Futures'!M237- 'Cash-Futures'!M58</f>
        <v>-2.1563636363636363</v>
      </c>
      <c r="N162" s="24">
        <f t="shared" si="56"/>
        <v>-0.11956778474513285</v>
      </c>
    </row>
    <row r="163" spans="1:14" ht="15.75">
      <c r="A163" s="4">
        <v>1998</v>
      </c>
      <c r="B163" s="1">
        <f>'Cash-Futures'!B238- 'Cash-Futures'!B59</f>
        <v>0.60999999999999943</v>
      </c>
      <c r="C163" s="1">
        <f>'Cash-Futures'!C238- 'Cash-Futures'!C59</f>
        <v>-0.15999999999999659</v>
      </c>
      <c r="D163" s="1">
        <f>'Cash-Futures'!D238- 'Cash-Futures'!D59</f>
        <v>0.75</v>
      </c>
      <c r="E163" s="1">
        <f>'Cash-Futures'!E238- 'Cash-Futures'!E59</f>
        <v>0.7771428571428487</v>
      </c>
      <c r="F163" s="1">
        <f>'Cash-Futures'!F238- 'Cash-Futures'!F59</f>
        <v>-0.98675000000000068</v>
      </c>
      <c r="G163" s="1">
        <f>'Cash-Futures'!G238- 'Cash-Futures'!G59</f>
        <v>0.84999999999999432</v>
      </c>
      <c r="H163" s="1">
        <f>'Cash-Futures'!H238- 'Cash-Futures'!H59</f>
        <v>1.3590909090909093</v>
      </c>
      <c r="I163" s="1">
        <f>'Cash-Futures'!I238- 'Cash-Futures'!I59</f>
        <v>-3.2080952380952397</v>
      </c>
      <c r="J163" s="1">
        <f>'Cash-Futures'!J238- 'Cash-Futures'!J59</f>
        <v>0.25</v>
      </c>
      <c r="K163" s="1">
        <f>'Cash-Futures'!K238- 'Cash-Futures'!K59</f>
        <v>-0.5</v>
      </c>
      <c r="L163" s="1">
        <f>'Cash-Futures'!L238- 'Cash-Futures'!L59</f>
        <v>-2.1385000000000076</v>
      </c>
      <c r="M163" s="1">
        <f>'Cash-Futures'!M238- 'Cash-Futures'!M59</f>
        <v>-0.81818181818182723</v>
      </c>
      <c r="N163" s="24">
        <f t="shared" si="56"/>
        <v>-0.26794110750361</v>
      </c>
    </row>
    <row r="164" spans="1:14" ht="15.75">
      <c r="A164" s="4">
        <v>1999</v>
      </c>
      <c r="B164" s="1">
        <f>'Cash-Futures'!B239- 'Cash-Futures'!B60</f>
        <v>1.9999999999996021E-2</v>
      </c>
      <c r="C164" s="1">
        <f>'Cash-Futures'!C239- 'Cash-Futures'!C60</f>
        <v>-0.86315789473682969</v>
      </c>
      <c r="D164" s="1">
        <f>'Cash-Futures'!D239- 'Cash-Futures'!D60</f>
        <v>-0.15478260869565474</v>
      </c>
      <c r="E164" s="1">
        <f>'Cash-Futures'!E239- 'Cash-Futures'!E60</f>
        <v>-0.68999999999999773</v>
      </c>
      <c r="F164" s="1">
        <f>'Cash-Futures'!F239- 'Cash-Futures'!F60</f>
        <v>-0.85000000000000853</v>
      </c>
      <c r="G164" s="1">
        <f>'Cash-Futures'!G239- 'Cash-Futures'!G60</f>
        <v>-5.8149999999999977</v>
      </c>
      <c r="H164" s="1">
        <f>'Cash-Futures'!H239- 'Cash-Futures'!H60</f>
        <v>1.4657142857142844</v>
      </c>
      <c r="I164" s="1">
        <f>'Cash-Futures'!I239- 'Cash-Futures'!I60</f>
        <v>-0.76954545454545098</v>
      </c>
      <c r="J164" s="1">
        <f>'Cash-Futures'!J239- 'Cash-Futures'!J60</f>
        <v>-1.1471428571428675</v>
      </c>
      <c r="K164" s="1">
        <f>'Cash-Futures'!K239- 'Cash-Futures'!K60</f>
        <v>-0.22904761904761983</v>
      </c>
      <c r="L164" s="1">
        <f>'Cash-Futures'!L239- 'Cash-Futures'!L60</f>
        <v>-1.8900000000000006</v>
      </c>
      <c r="M164" s="1">
        <f>'Cash-Futures'!M239- 'Cash-Futures'!M60</f>
        <v>-1.0938095238095258</v>
      </c>
      <c r="N164" s="24">
        <f t="shared" si="56"/>
        <v>-1.0013976393553061</v>
      </c>
    </row>
    <row r="165" spans="1:14" ht="15.75">
      <c r="A165" s="4">
        <v>2000</v>
      </c>
      <c r="B165" s="1">
        <f>'Cash-Futures'!B240- 'Cash-Futures'!B61</f>
        <v>-1.573750000000004</v>
      </c>
      <c r="C165" s="1">
        <f>'Cash-Futures'!C240- 'Cash-Futures'!C61</f>
        <v>-0.63375000000000625</v>
      </c>
      <c r="D165" s="1">
        <f>'Cash-Futures'!D240- 'Cash-Futures'!D61</f>
        <v>0.44299999999999784</v>
      </c>
      <c r="E165" s="1">
        <f>'Cash-Futures'!E240- 'Cash-Futures'!E61</f>
        <v>1.0499999999999972</v>
      </c>
      <c r="F165" s="1">
        <f>'Cash-Futures'!F240- 'Cash-Futures'!F61</f>
        <v>0.59291666666666742</v>
      </c>
      <c r="G165" s="1">
        <f>'Cash-Futures'!G240- 'Cash-Futures'!G61</f>
        <v>1.2324999999999875</v>
      </c>
      <c r="H165" s="1">
        <f>'Cash-Futures'!H240- 'Cash-Futures'!H61</f>
        <v>1.4745833333333422</v>
      </c>
      <c r="I165" s="1">
        <f>'Cash-Futures'!I240- 'Cash-Futures'!I61</f>
        <v>-0.76999999999999602</v>
      </c>
      <c r="J165" s="1">
        <f>'Cash-Futures'!J240- 'Cash-Futures'!J61</f>
        <v>2.0562499999999915</v>
      </c>
      <c r="K165" s="1">
        <f>'Cash-Futures'!K240- 'Cash-Futures'!K61</f>
        <v>-0.46374999999999034</v>
      </c>
      <c r="L165" s="1">
        <f>'Cash-Futures'!L240- 'Cash-Futures'!L61</f>
        <v>-2.5336666666666616</v>
      </c>
      <c r="M165" s="1">
        <f>'Cash-Futures'!M240- 'Cash-Futures'!M61</f>
        <v>-4.5649999999999977</v>
      </c>
      <c r="N165" s="24">
        <f t="shared" ref="N165:N170" si="57">AVERAGE(B165:M165)</f>
        <v>-0.30755555555555603</v>
      </c>
    </row>
    <row r="166" spans="1:14" ht="15.75">
      <c r="A166" s="4">
        <v>2001</v>
      </c>
      <c r="B166" s="1">
        <f>'Cash-Futures'!B241- 'Cash-Futures'!B62</f>
        <v>-2.7800000000000011</v>
      </c>
      <c r="C166" s="1">
        <f>'Cash-Futures'!C241- 'Cash-Futures'!C62</f>
        <v>-3.4050000000000011</v>
      </c>
      <c r="D166" s="1">
        <f>'Cash-Futures'!D241- 'Cash-Futures'!D62</f>
        <v>-2.3950000000000102</v>
      </c>
      <c r="E166" s="1">
        <f>'Cash-Futures'!E241- 'Cash-Futures'!E62</f>
        <v>-0.71750000000000114</v>
      </c>
      <c r="F166" s="1">
        <f>'Cash-Futures'!F241- 'Cash-Futures'!F62</f>
        <v>3.5590000000000117</v>
      </c>
      <c r="G166" s="1">
        <f>'Cash-Futures'!G241- 'Cash-Futures'!G62</f>
        <v>-4.2249999999999943</v>
      </c>
      <c r="H166" s="1">
        <f>'Cash-Futures'!H241- 'Cash-Futures'!H62</f>
        <v>-6.7849999999999966</v>
      </c>
      <c r="I166" s="1">
        <f>'Cash-Futures'!I241- 'Cash-Futures'!I62</f>
        <v>-1.6099999999999994</v>
      </c>
      <c r="J166" s="1">
        <f>'Cash-Futures'!J241- 'Cash-Futures'!J62</f>
        <v>-1.1779999999999973</v>
      </c>
      <c r="K166" s="1">
        <f>'Cash-Futures'!K241- 'Cash-Futures'!K62</f>
        <v>-2.6739999999999924</v>
      </c>
      <c r="L166" s="1">
        <f>'Cash-Futures'!L241- 'Cash-Futures'!L62</f>
        <v>-3.6312500000000085</v>
      </c>
      <c r="M166" s="1">
        <f>'Cash-Futures'!M241- 'Cash-Futures'!M62</f>
        <v>-4.3166666666666771</v>
      </c>
      <c r="N166" s="24">
        <f t="shared" si="57"/>
        <v>-2.5132013888888891</v>
      </c>
    </row>
    <row r="167" spans="1:14" ht="15.75">
      <c r="A167" s="4">
        <v>2002</v>
      </c>
      <c r="B167" s="1">
        <f>'Cash-Futures'!B242- 'Cash-Futures'!B63</f>
        <v>-2.8910000000000053</v>
      </c>
      <c r="C167" s="1">
        <f>'Cash-Futures'!C242- 'Cash-Futures'!C63</f>
        <v>-1.6712500000000006</v>
      </c>
      <c r="D167" s="1">
        <f>'Cash-Futures'!D242- 'Cash-Futures'!D63</f>
        <v>-2.3737500000000011</v>
      </c>
      <c r="E167" s="1">
        <f>'Cash-Futures'!E242- 'Cash-Futures'!E63</f>
        <v>3.9066666666666663</v>
      </c>
      <c r="F167" s="1">
        <f>'Cash-Futures'!F242- 'Cash-Futures'!F63</f>
        <v>3.13333333333334</v>
      </c>
      <c r="G167" s="3" t="s">
        <v>12</v>
      </c>
      <c r="H167" s="1">
        <f>'Cash-Futures'!H242- 'Cash-Futures'!H63</f>
        <v>2.9000000000000057</v>
      </c>
      <c r="I167" s="1">
        <f>'Cash-Futures'!I242- 'Cash-Futures'!I63</f>
        <v>-0.93999999999999773</v>
      </c>
      <c r="J167" s="1">
        <f>'Cash-Futures'!J242- 'Cash-Futures'!J63</f>
        <v>-0.76999999999999602</v>
      </c>
      <c r="K167" s="1">
        <f>'Cash-Futures'!K242- 'Cash-Futures'!K63</f>
        <v>-1.1839999999999975</v>
      </c>
      <c r="L167" s="1">
        <f>'Cash-Futures'!L242- 'Cash-Futures'!L63</f>
        <v>-4.6037500000000051</v>
      </c>
      <c r="M167" s="1">
        <f>'Cash-Futures'!M242- 'Cash-Futures'!M63</f>
        <v>-3.0433333333333366</v>
      </c>
      <c r="N167" s="24">
        <f t="shared" si="57"/>
        <v>-0.68518939393939349</v>
      </c>
    </row>
    <row r="168" spans="1:14" ht="15.75">
      <c r="A168" s="4">
        <v>2003</v>
      </c>
      <c r="B168" s="1">
        <f>'Cash-Futures'!B243- 'Cash-Futures'!B64</f>
        <v>-1.2839999999999918</v>
      </c>
      <c r="C168" s="1">
        <f>'Cash-Futures'!C243- 'Cash-Futures'!C64</f>
        <v>-0.75075000000001069</v>
      </c>
      <c r="D168" s="1">
        <f>'Cash-Futures'!D243- 'Cash-Futures'!D64</f>
        <v>-2.8337500000000091</v>
      </c>
      <c r="E168" s="1">
        <f>'Cash-Futures'!E243- 'Cash-Futures'!E64</f>
        <v>2.0799999999999983</v>
      </c>
      <c r="F168" s="1">
        <f>'Cash-Futures'!F243- 'Cash-Futures'!F64</f>
        <v>1.553750000000008</v>
      </c>
      <c r="G168" s="3" t="s">
        <v>12</v>
      </c>
      <c r="H168" s="1">
        <f>'Cash-Futures'!H243- 'Cash-Futures'!H64</f>
        <v>1.6412499999999994</v>
      </c>
      <c r="I168" s="1">
        <f>'Cash-Futures'!I243- 'Cash-Futures'!I64</f>
        <v>2.4050000000000011</v>
      </c>
      <c r="J168" s="1">
        <f>'Cash-Futures'!J243- 'Cash-Futures'!J64</f>
        <v>2.9224999999999994</v>
      </c>
      <c r="K168" s="1">
        <f>'Cash-Futures'!K243- 'Cash-Futures'!K64</f>
        <v>-3.2820000000000107</v>
      </c>
      <c r="L168" s="1">
        <f>'Cash-Futures'!L243- 'Cash-Futures'!L64</f>
        <v>-2.1866666666666674</v>
      </c>
      <c r="M168" s="1">
        <f>'Cash-Futures'!M243- 'Cash-Futures'!M64</f>
        <v>4.5600000000000023</v>
      </c>
      <c r="N168" s="24">
        <f t="shared" si="57"/>
        <v>0.43866666666666537</v>
      </c>
    </row>
    <row r="169" spans="1:14" ht="15.75">
      <c r="A169" s="4">
        <v>2004</v>
      </c>
      <c r="B169" s="1">
        <f>'Cash-Futures'!B244- 'Cash-Futures'!B65</f>
        <v>1.2824999999999989</v>
      </c>
      <c r="C169" s="1">
        <f>'Cash-Futures'!C244- 'Cash-Futures'!C65</f>
        <v>4.1212499999999892</v>
      </c>
      <c r="D169" s="1">
        <f>'Cash-Futures'!D244- 'Cash-Futures'!D65</f>
        <v>0.16400000000000148</v>
      </c>
      <c r="E169" s="1">
        <f>'Cash-Futures'!E244- 'Cash-Futures'!E65</f>
        <v>2.3566666666666691</v>
      </c>
      <c r="F169" s="1">
        <f>'Cash-Futures'!F244- 'Cash-Futures'!F65</f>
        <v>1.125</v>
      </c>
      <c r="G169" s="1">
        <f>'Cash-Futures'!G244- 'Cash-Futures'!G65</f>
        <v>4.3287499999999994</v>
      </c>
      <c r="H169" s="1">
        <f>'Cash-Futures'!H244- 'Cash-Futures'!H65</f>
        <v>5.0049999999999955</v>
      </c>
      <c r="I169" s="1">
        <f>'Cash-Futures'!I244- 'Cash-Futures'!I65</f>
        <v>1.8062500000000057</v>
      </c>
      <c r="J169" s="1">
        <f>'Cash-Futures'!J244- 'Cash-Futures'!J65</f>
        <v>-1.5912500000000023</v>
      </c>
      <c r="K169" s="1">
        <f>'Cash-Futures'!K244- 'Cash-Futures'!K65</f>
        <v>-2.4266666666666765</v>
      </c>
      <c r="L169" s="1">
        <f>'Cash-Futures'!L244- 'Cash-Futures'!L65</f>
        <v>-6.352499999999992</v>
      </c>
      <c r="M169" s="1">
        <f>'Cash-Futures'!M244- 'Cash-Futures'!M65</f>
        <v>-4.1500000000000057</v>
      </c>
      <c r="N169" s="24">
        <f t="shared" si="57"/>
        <v>0.47241666666666521</v>
      </c>
    </row>
    <row r="170" spans="1:14" ht="15.75">
      <c r="A170" s="4">
        <v>2005</v>
      </c>
      <c r="B170" s="1">
        <f>'Cash-Futures'!B245- 'Cash-Futures'!B66</f>
        <v>-1.309749999999994</v>
      </c>
      <c r="C170" s="1">
        <f>'Cash-Futures'!C245- 'Cash-Futures'!C66</f>
        <v>5.6438026315789358</v>
      </c>
      <c r="D170" s="1">
        <f>'Cash-Futures'!D245- 'Cash-Futures'!D66</f>
        <v>3.5294545454545272</v>
      </c>
      <c r="E170" s="1">
        <f>'Cash-Futures'!E245- 'Cash-Futures'!E66</f>
        <v>7.0738095238095156</v>
      </c>
      <c r="F170" s="1">
        <f>'Cash-Futures'!F245- 'Cash-Futures'!F66</f>
        <v>15.074523809523797</v>
      </c>
      <c r="G170" s="1">
        <f>'Cash-Futures'!G245- 'Cash-Futures'!G66</f>
        <v>-0.75136363636364933</v>
      </c>
      <c r="H170" s="1">
        <f>'Cash-Futures'!H245- 'Cash-Futures'!H66</f>
        <v>-3.0162499999999994</v>
      </c>
      <c r="I170" s="1">
        <f>'Cash-Futures'!I245- 'Cash-Futures'!I66</f>
        <v>-1.6530434782608694</v>
      </c>
      <c r="J170" s="1">
        <f>'Cash-Futures'!J245- 'Cash-Futures'!J66</f>
        <v>0.33071428571429351</v>
      </c>
      <c r="K170" s="1">
        <f>'Cash-Futures'!K245- 'Cash-Futures'!K66</f>
        <v>-3.2099404761904538</v>
      </c>
      <c r="L170" s="1">
        <f>'Cash-Futures'!L245- 'Cash-Futures'!L66</f>
        <v>-4.4493333333332998</v>
      </c>
      <c r="M170" s="1">
        <f>'Cash-Futures'!M245- 'Cash-Futures'!M66</f>
        <v>-4.1850000000000023</v>
      </c>
      <c r="N170" s="24">
        <f t="shared" si="57"/>
        <v>1.0898019893277333</v>
      </c>
    </row>
    <row r="171" spans="1:14" ht="15.75">
      <c r="A171" s="4">
        <v>2006</v>
      </c>
      <c r="B171" s="1">
        <f>'Cash-Futures'!B246- 'Cash-Futures'!B67</f>
        <v>-0.86725000000001273</v>
      </c>
      <c r="C171" s="1">
        <f>'Cash-Futures'!C246- 'Cash-Futures'!C67</f>
        <v>1.9821710526315712</v>
      </c>
      <c r="D171" s="1">
        <f>'Cash-Futures'!D246- 'Cash-Futures'!D67</f>
        <v>1.8566521739130479</v>
      </c>
      <c r="E171" s="1">
        <f>'Cash-Futures'!E246- 'Cash-Futures'!E67</f>
        <v>1.9546710526315962</v>
      </c>
      <c r="F171" s="1">
        <f>'Cash-Futures'!F246- 'Cash-Futures'!F67</f>
        <v>4.0370000000000061</v>
      </c>
      <c r="G171" s="1">
        <f>'Cash-Futures'!G246- 'Cash-Futures'!G67</f>
        <v>-0.26000000000000512</v>
      </c>
      <c r="H171" s="1">
        <f>'Cash-Futures'!H246- 'Cash-Futures'!H67</f>
        <v>-3.0450000000000017</v>
      </c>
      <c r="I171" s="1">
        <f>'Cash-Futures'!I246- 'Cash-Futures'!I67</f>
        <v>0.66500000000000625</v>
      </c>
      <c r="J171" s="1">
        <f>'Cash-Futures'!J246- 'Cash-Futures'!J67</f>
        <v>-2.8962499999999949</v>
      </c>
      <c r="K171" s="1">
        <f>'Cash-Futures'!K246- 'Cash-Futures'!K67</f>
        <v>-2.6687499999999886</v>
      </c>
      <c r="L171" s="1">
        <f>'Cash-Futures'!L246- 'Cash-Futures'!L67</f>
        <v>-6.1850000000000023</v>
      </c>
      <c r="M171" s="1">
        <f>'Cash-Futures'!M246- 'Cash-Futures'!M67</f>
        <v>-10.721666666666664</v>
      </c>
      <c r="N171" s="24">
        <f t="shared" ref="N171:N177" si="58">AVERAGE(B171:M171)</f>
        <v>-1.3457018656242035</v>
      </c>
    </row>
    <row r="172" spans="1:14" ht="15.75">
      <c r="A172" s="4">
        <v>2007</v>
      </c>
      <c r="B172" s="1">
        <f>'Cash-Futures'!B247- 'Cash-Futures'!B68</f>
        <v>-3.3799999999999955</v>
      </c>
      <c r="C172" s="1">
        <f>'Cash-Futures'!C247- 'Cash-Futures'!C68</f>
        <v>-2.9599999999999937</v>
      </c>
      <c r="D172" s="1">
        <f>'Cash-Futures'!D247- 'Cash-Futures'!D68</f>
        <v>-5.5300000000000011</v>
      </c>
      <c r="E172" s="1">
        <f>'Cash-Futures'!E247- 'Cash-Futures'!E68</f>
        <v>-7.2799999999999869</v>
      </c>
      <c r="F172" s="1">
        <f>'Cash-Futures'!F247- 'Cash-Futures'!F68</f>
        <v>-1.3299999999999983</v>
      </c>
      <c r="G172" s="1">
        <f>'Cash-Futures'!G247- 'Cash-Futures'!G68</f>
        <v>-1.4300000000000068</v>
      </c>
      <c r="H172" s="1">
        <f>'Cash-Futures'!H247- 'Cash-Futures'!H68</f>
        <v>-7.4899999999999949</v>
      </c>
      <c r="I172" s="1">
        <f>'Cash-Futures'!I247- 'Cash-Futures'!I68</f>
        <v>-4.519999999999996</v>
      </c>
      <c r="J172" s="1">
        <f>'Cash-Futures'!J247- 'Cash-Futures'!J68</f>
        <v>0.10999999999999943</v>
      </c>
      <c r="K172" s="1">
        <f>'Cash-Futures'!K247- 'Cash-Futures'!K68</f>
        <v>-4.25</v>
      </c>
      <c r="L172" s="1">
        <f>'Cash-Futures'!L247- 'Cash-Futures'!L68</f>
        <v>-8.9699999999999989</v>
      </c>
      <c r="M172" s="1">
        <f>'Cash-Futures'!M247- 'Cash-Futures'!M68</f>
        <v>-6.0200000000000102</v>
      </c>
      <c r="N172" s="24">
        <f t="shared" si="58"/>
        <v>-4.4208333333333316</v>
      </c>
    </row>
    <row r="173" spans="1:14" ht="15.75">
      <c r="A173" s="4">
        <v>2008</v>
      </c>
      <c r="B173" s="1">
        <f>'Cash-Futures'!B248- 'Cash-Futures'!B69</f>
        <v>-3.2999999999999972</v>
      </c>
      <c r="C173" s="1">
        <f>'Cash-Futures'!C248- 'Cash-Futures'!C69</f>
        <v>-4.0499999999999972</v>
      </c>
      <c r="D173" s="1">
        <f>'Cash-Futures'!D248- 'Cash-Futures'!D69</f>
        <v>-0.10999999999999943</v>
      </c>
      <c r="E173" s="1">
        <f>'Cash-Futures'!E248- 'Cash-Futures'!E69</f>
        <v>-2.0799999999999983</v>
      </c>
      <c r="F173" s="1">
        <f>'Cash-Futures'!F248- 'Cash-Futures'!F69</f>
        <v>1.1800000000000068</v>
      </c>
      <c r="G173" s="1">
        <f>'Cash-Futures'!G248- 'Cash-Futures'!G69</f>
        <v>-1.1299999999999955</v>
      </c>
      <c r="H173" s="3" t="s">
        <v>12</v>
      </c>
      <c r="I173" s="1">
        <f>'Cash-Futures'!I248- 'Cash-Futures'!I69</f>
        <v>-6.2400000000000091</v>
      </c>
      <c r="J173" s="1">
        <f>'Cash-Futures'!J248- 'Cash-Futures'!J69</f>
        <v>-1.0900000000000034</v>
      </c>
      <c r="K173" s="1">
        <f>'Cash-Futures'!K248- 'Cash-Futures'!K69</f>
        <v>-6.6299999999999955</v>
      </c>
      <c r="L173" s="1">
        <f>'Cash-Futures'!L248- 'Cash-Futures'!L69</f>
        <v>-8.8000000000000114</v>
      </c>
      <c r="M173" s="1">
        <f>'Cash-Futures'!M248- 'Cash-Futures'!M69</f>
        <v>-7.1899999999999977</v>
      </c>
      <c r="N173" s="24">
        <f t="shared" si="58"/>
        <v>-3.5854545454545454</v>
      </c>
    </row>
    <row r="174" spans="1:14" ht="15.75">
      <c r="A174" s="4">
        <v>2009</v>
      </c>
      <c r="B174" s="1">
        <f>'Cash-Futures'!B249- 'Cash-Futures'!B70</f>
        <v>-1.8799999999999955</v>
      </c>
      <c r="C174" s="1">
        <f>'Cash-Futures'!C249- 'Cash-Futures'!C70</f>
        <v>0.20999999999999375</v>
      </c>
      <c r="D174" s="1">
        <f>'Cash-Futures'!D249- 'Cash-Futures'!D70</f>
        <v>0.5899999999999892</v>
      </c>
      <c r="E174" s="1">
        <f>'Cash-Futures'!E249- 'Cash-Futures'!E70</f>
        <v>1.1500000000000057</v>
      </c>
      <c r="F174" s="1">
        <f>'Cash-Futures'!F249- 'Cash-Futures'!F70</f>
        <v>1.6500000000000057</v>
      </c>
      <c r="G174" s="1">
        <f>'Cash-Futures'!G249- 'Cash-Futures'!G70</f>
        <v>-5.6200000000000045</v>
      </c>
      <c r="H174" s="1">
        <f>'Cash-Futures'!H249- 'Cash-Futures'!H70</f>
        <v>-0.85999999999999943</v>
      </c>
      <c r="I174" s="1">
        <f>'Cash-Futures'!I249- 'Cash-Futures'!I70</f>
        <v>-3.5599999999999881</v>
      </c>
      <c r="J174" s="1">
        <f>'Cash-Futures'!J249- 'Cash-Futures'!J70</f>
        <v>-1.5899999999999892</v>
      </c>
      <c r="K174" s="1">
        <f>'Cash-Futures'!K249- 'Cash-Futures'!K70</f>
        <v>-3.4699999999999989</v>
      </c>
      <c r="L174" s="1">
        <f>'Cash-Futures'!L249- 'Cash-Futures'!L70</f>
        <v>-3.8762499237060553</v>
      </c>
      <c r="M174" s="1">
        <f>'Cash-Futures'!M249- 'Cash-Futures'!M70</f>
        <v>-2.9465905623002442</v>
      </c>
      <c r="N174" s="24">
        <f t="shared" si="58"/>
        <v>-1.6835700405005234</v>
      </c>
    </row>
    <row r="175" spans="1:14" ht="15.75">
      <c r="A175" s="4">
        <v>2010</v>
      </c>
      <c r="B175" s="1">
        <f>'Cash-Futures'!B250- 'Cash-Futures'!B71</f>
        <v>-3.0342116506476202</v>
      </c>
      <c r="C175" s="1">
        <f>'Cash-Futures'!C250- 'Cash-Futures'!C71</f>
        <v>-1.4176310970908759</v>
      </c>
      <c r="D175" s="1">
        <f>'Cash-Futures'!D250- 'Cash-Futures'!D71</f>
        <v>-3.6521540102754102E-2</v>
      </c>
      <c r="E175" s="1">
        <f>'Cash-Futures'!E250- 'Cash-Futures'!E71</f>
        <v>-9.2500416148794784E-2</v>
      </c>
      <c r="F175" s="1">
        <f>'Cash-Futures'!F250- 'Cash-Futures'!F71</f>
        <v>4.805249481201173</v>
      </c>
      <c r="G175" s="1">
        <f>'Cash-Futures'!G250- 'Cash-Futures'!G71</f>
        <v>2.6093181124600449</v>
      </c>
      <c r="H175" s="1">
        <f>'Cash-Futures'!H250- 'Cash-Futures'!H71</f>
        <v>-3.6147621227446081</v>
      </c>
      <c r="I175" s="1">
        <f>'Cash-Futures'!I250- 'Cash-Futures'!I71</f>
        <v>-0.53295412930575026</v>
      </c>
      <c r="J175" s="1">
        <f>'Cash-Futures'!J250- 'Cash-Futures'!J71</f>
        <v>0.24928549630301688</v>
      </c>
      <c r="K175" s="1">
        <f>'Cash-Futures'!K250- 'Cash-Futures'!K71</f>
        <v>-2.9054763357979994</v>
      </c>
      <c r="L175" s="1">
        <f>'Cash-Futures'!L250- 'Cash-Futures'!L71</f>
        <v>-5.1735719371977211</v>
      </c>
      <c r="M175" s="1">
        <f>'Cash-Futures'!M250- 'Cash-Futures'!M71</f>
        <v>-6.0552273837002843</v>
      </c>
      <c r="N175" s="24">
        <f t="shared" si="58"/>
        <v>-1.2665836268976811</v>
      </c>
    </row>
    <row r="176" spans="1:14" ht="15.75">
      <c r="A176" s="4">
        <v>2011</v>
      </c>
      <c r="B176" s="1">
        <f>'Cash-Futures'!B251- 'Cash-Futures'!B72</f>
        <v>-0.58125007629395498</v>
      </c>
      <c r="C176" s="1">
        <f>'Cash-Futures'!C251- 'Cash-Futures'!C72</f>
        <v>-2.8318417840254995</v>
      </c>
      <c r="D176" s="1">
        <f>'Cash-Futures'!D251- 'Cash-Futures'!D72</f>
        <v>-1.9956518422002603</v>
      </c>
      <c r="E176" s="1">
        <f>'Cash-Futures'!E251- 'Cash-Futures'!E72</f>
        <v>-1.1862507629394372</v>
      </c>
      <c r="F176" s="1">
        <f>'Cash-Futures'!F251- 'Cash-Futures'!F72</f>
        <v>6.7514299519856849</v>
      </c>
      <c r="G176" s="1">
        <f>'Cash-Futures'!G251- 'Cash-Futures'!G72</f>
        <v>2.3134088828346933</v>
      </c>
      <c r="H176" s="1">
        <f>'Cash-Futures'!H251- 'Cash-Futures'!H72</f>
        <v>-7.1974996948242165</v>
      </c>
      <c r="I176" s="1">
        <f>'Cash-Futures'!I251- 'Cash-Futures'!I72</f>
        <v>-2.498696315599517</v>
      </c>
      <c r="J176" s="1">
        <f>'Cash-Futures'!J251- 'Cash-Futures'!J72</f>
        <v>-6.3869051978701634</v>
      </c>
      <c r="K176" s="1">
        <f>'Cash-Futures'!K251- 'Cash-Futures'!K72</f>
        <v>-3.5804764811197742</v>
      </c>
      <c r="L176" s="1">
        <f>'Cash-Futures'!L251- 'Cash-Futures'!L72</f>
        <v>-6.2585708472842327</v>
      </c>
      <c r="M176" s="1">
        <f>'Cash-Futures'!M251- 'Cash-Futures'!M72</f>
        <v>-4.8730964006696524</v>
      </c>
      <c r="N176" s="24">
        <f t="shared" si="58"/>
        <v>-2.360450047333861</v>
      </c>
    </row>
    <row r="177" spans="1:14" ht="15.75">
      <c r="A177" s="4">
        <v>2012</v>
      </c>
      <c r="B177" s="1">
        <f>'Cash-Futures'!B252- 'Cash-Futures'!B73</f>
        <v>-2.0550003051757813</v>
      </c>
      <c r="C177" s="1">
        <f>'Cash-Futures'!C252- 'Cash-Futures'!C73</f>
        <v>-4.1430003356933582</v>
      </c>
      <c r="D177" s="1">
        <f>'Cash-Futures'!D252- 'Cash-Futures'!D73</f>
        <v>-3.7772720336914176</v>
      </c>
      <c r="E177" s="1">
        <f>'Cash-Futures'!E252- 'Cash-Futures'!E73</f>
        <v>1.9949996948242301</v>
      </c>
      <c r="F177" s="1">
        <f>'Cash-Futures'!F252- 'Cash-Futures'!F73</f>
        <v>4.7143169611150597</v>
      </c>
      <c r="G177" s="1">
        <f>'Cash-Futures'!G252- 'Cash-Futures'!G73</f>
        <v>-3.3890479096912145</v>
      </c>
      <c r="H177" s="1">
        <f>'Cash-Futures'!H252- 'Cash-Futures'!H73</f>
        <v>-7.9145236642020222</v>
      </c>
      <c r="I177" s="1">
        <f>'Cash-Futures'!I252- 'Cash-Futures'!I73</f>
        <v>-0.22999986731488775</v>
      </c>
      <c r="J177" s="1">
        <f>'Cash-Futures'!J252- 'Cash-Futures'!J73</f>
        <v>4.7392121325041217</v>
      </c>
      <c r="K177" s="1">
        <f>'Cash-Futures'!K252- 'Cash-Futures'!K73</f>
        <v>-1.9758714228090923</v>
      </c>
      <c r="L177" s="1">
        <f>'Cash-Futures'!L252- 'Cash-Futures'!L73</f>
        <v>-9.7804748535156136</v>
      </c>
      <c r="M177" s="1">
        <f>'Cash-Futures'!M252- 'Cash-Futures'!M73</f>
        <v>-11.891247406005874</v>
      </c>
      <c r="N177" s="24">
        <f t="shared" si="58"/>
        <v>-2.808992417471321</v>
      </c>
    </row>
    <row r="178" spans="1:14" ht="15.75">
      <c r="A178" s="4">
        <v>2013</v>
      </c>
      <c r="B178" s="1">
        <f>'Cash-Futures'!B253- 'Cash-Futures'!B74</f>
        <v>-4.1409522356305786</v>
      </c>
      <c r="C178" s="1">
        <f>'Cash-Futures'!C253- 'Cash-Futures'!C74</f>
        <v>-5.5760532740542601</v>
      </c>
      <c r="D178" s="1">
        <f>'Cash-Futures'!D253- 'Cash-Futures'!D74</f>
        <v>-2.7162500000000023</v>
      </c>
      <c r="E178" s="1">
        <f>'Cash-Futures'!E253- 'Cash-Futures'!E74</f>
        <v>-4.1206815407492741</v>
      </c>
      <c r="F178" s="1">
        <f>'Cash-Futures'!F253- 'Cash-Futures'!F74</f>
        <v>3.2268187366832422</v>
      </c>
      <c r="G178" s="1">
        <f>'Cash-Futures'!G253- 'Cash-Futures'!G74</f>
        <v>-5.3562503051757631</v>
      </c>
      <c r="H178" s="1">
        <f>'Cash-Futures'!H253- 'Cash-Futures'!H74</f>
        <v>-14.97159160267222</v>
      </c>
      <c r="I178" s="1">
        <f>'Cash-Futures'!I253- 'Cash-Futures'!I74</f>
        <v>-3.3904555164683927</v>
      </c>
      <c r="J178" s="1">
        <f>'Cash-Futures'!J253- 'Cash-Futures'!J74</f>
        <v>1.8774996948242233</v>
      </c>
      <c r="K178" s="1">
        <f>'Cash-Futures'!K253- 'Cash-Futures'!K74</f>
        <v>-5.9128263788637696</v>
      </c>
      <c r="L178" s="1">
        <f>'Cash-Futures'!L253- 'Cash-Futures'!L74</f>
        <v>-3.776250305175779</v>
      </c>
      <c r="M178" s="1">
        <f>'Cash-Futures'!M253- 'Cash-Futures'!M74</f>
        <v>-1.9623816789899422</v>
      </c>
      <c r="N178" s="24">
        <f t="shared" ref="N178:N179" si="59">AVERAGE(B178:M178)</f>
        <v>-3.9016145338560428</v>
      </c>
    </row>
    <row r="179" spans="1:14" ht="15.75">
      <c r="A179" s="4">
        <v>2014</v>
      </c>
      <c r="B179" s="1">
        <f>'Cash-Futures'!B254- 'Cash-Futures'!B75</f>
        <v>-0.47809596470423799</v>
      </c>
      <c r="C179" s="1">
        <f>'Cash-Futures'!C254- 'Cash-Futures'!C75</f>
        <v>-8.4473523591697131E-2</v>
      </c>
      <c r="D179" s="1">
        <f>'Cash-Futures'!D254- 'Cash-Futures'!D75</f>
        <v>9.4059525262741772</v>
      </c>
      <c r="E179" s="3" t="s">
        <v>12</v>
      </c>
      <c r="F179" s="1">
        <f>'Cash-Futures'!F254- 'Cash-Futures'!F75</f>
        <v>1.8883331880115293</v>
      </c>
      <c r="G179" s="3" t="s">
        <v>12</v>
      </c>
      <c r="H179" s="1">
        <f>'Cash-Futures'!H254- 'Cash-Futures'!H75</f>
        <v>16.52181868119672</v>
      </c>
      <c r="I179" s="1">
        <f>'Cash-Futures'!I254- 'Cash-Futures'!I75</f>
        <v>9.8511917259579604</v>
      </c>
      <c r="J179" s="1">
        <f>'Cash-Futures'!J254- 'Cash-Futures'!J75</f>
        <v>5.983808506556926</v>
      </c>
      <c r="K179" s="1">
        <f>'Cash-Futures'!K254- 'Cash-Futures'!K75</f>
        <v>3.026304427437168</v>
      </c>
      <c r="L179" s="1">
        <f>'Cash-Futures'!L254- 'Cash-Futures'!L75</f>
        <v>-1.9118422658819725</v>
      </c>
      <c r="M179" s="1">
        <f>'Cash-Futures'!M254- 'Cash-Futures'!M75</f>
        <v>0.18000000000000682</v>
      </c>
      <c r="N179" s="24">
        <f t="shared" si="59"/>
        <v>4.4382997301256584</v>
      </c>
    </row>
    <row r="180" spans="1:14" ht="15.75">
      <c r="A180" s="4">
        <v>2015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9"/>
    </row>
    <row r="181" spans="1:14" ht="15.75">
      <c r="A181" s="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9"/>
    </row>
    <row r="182" spans="1:14" ht="15.75">
      <c r="A182" s="14"/>
      <c r="B182" s="82" t="s">
        <v>0</v>
      </c>
      <c r="C182" s="82" t="s">
        <v>1</v>
      </c>
      <c r="D182" s="82" t="s">
        <v>2</v>
      </c>
      <c r="E182" s="82" t="s">
        <v>3</v>
      </c>
      <c r="F182" s="82" t="s">
        <v>4</v>
      </c>
      <c r="G182" s="82" t="s">
        <v>5</v>
      </c>
      <c r="H182" s="82" t="s">
        <v>6</v>
      </c>
      <c r="I182" s="82" t="s">
        <v>7</v>
      </c>
      <c r="J182" s="82" t="s">
        <v>8</v>
      </c>
      <c r="K182" s="82" t="s">
        <v>9</v>
      </c>
      <c r="L182" s="82" t="s">
        <v>10</v>
      </c>
      <c r="M182" s="82" t="s">
        <v>11</v>
      </c>
      <c r="N182" s="9"/>
    </row>
    <row r="183" spans="1:14" ht="15.75">
      <c r="A183" s="32" t="s">
        <v>88</v>
      </c>
      <c r="B183" s="33">
        <f>AVERAGE(B148:B179)</f>
        <v>-2.1659669390823133</v>
      </c>
      <c r="C183" s="33">
        <f t="shared" ref="C183:M183" si="60">AVERAGE(C148:C179)</f>
        <v>-1.4924901320306883</v>
      </c>
      <c r="D183" s="33">
        <f t="shared" si="60"/>
        <v>-1.0216849618452615</v>
      </c>
      <c r="E183" s="33">
        <f t="shared" si="60"/>
        <v>-0.31461213735793497</v>
      </c>
      <c r="F183" s="33">
        <f t="shared" si="60"/>
        <v>1.1732788165162669</v>
      </c>
      <c r="G183" s="33">
        <f t="shared" si="60"/>
        <v>-0.86147189158399684</v>
      </c>
      <c r="H183" s="33">
        <f t="shared" si="60"/>
        <v>-2.1020494681119808</v>
      </c>
      <c r="I183" s="33">
        <f t="shared" si="60"/>
        <v>-1.6414468954557662</v>
      </c>
      <c r="J183" s="33">
        <f t="shared" si="60"/>
        <v>-1.1115711855972015</v>
      </c>
      <c r="K183" s="33">
        <f t="shared" si="60"/>
        <v>-2.4087493504352411</v>
      </c>
      <c r="L183" s="33">
        <f t="shared" si="60"/>
        <v>-3.9920968901137059</v>
      </c>
      <c r="M183" s="33">
        <f t="shared" si="60"/>
        <v>-3.5636753967417274</v>
      </c>
    </row>
    <row r="184" spans="1:14" ht="15.75">
      <c r="A184" s="32" t="s">
        <v>89</v>
      </c>
      <c r="B184" s="33">
        <f>STDEV(B148:B179)</f>
        <v>1.8804417886309763</v>
      </c>
      <c r="C184" s="33">
        <f t="shared" ref="C184:M184" si="61">STDEV(C148:C179)</f>
        <v>2.6806392208473229</v>
      </c>
      <c r="D184" s="33">
        <f t="shared" si="61"/>
        <v>2.7626441191870112</v>
      </c>
      <c r="E184" s="33">
        <f t="shared" si="61"/>
        <v>2.6491796354833208</v>
      </c>
      <c r="F184" s="33">
        <f t="shared" si="61"/>
        <v>3.5624651605789803</v>
      </c>
      <c r="G184" s="33">
        <f t="shared" si="61"/>
        <v>2.9995691005062226</v>
      </c>
      <c r="H184" s="33">
        <f t="shared" si="61"/>
        <v>5.3109110141236986</v>
      </c>
      <c r="I184" s="33">
        <f t="shared" si="61"/>
        <v>3.061972015718379</v>
      </c>
      <c r="J184" s="33">
        <f t="shared" si="61"/>
        <v>2.6797250089990321</v>
      </c>
      <c r="K184" s="33">
        <f t="shared" si="61"/>
        <v>1.9965088988607951</v>
      </c>
      <c r="L184" s="33">
        <f t="shared" si="61"/>
        <v>2.3257083441977922</v>
      </c>
      <c r="M184" s="33">
        <f t="shared" si="61"/>
        <v>3.2268736578415336</v>
      </c>
    </row>
    <row r="185" spans="1:14" ht="15.75">
      <c r="A185" s="36" t="s">
        <v>90</v>
      </c>
      <c r="B185" s="37">
        <f>AVERAGE(B170:B179)</f>
        <v>-2.1026510232452167</v>
      </c>
      <c r="C185" s="37">
        <f t="shared" ref="C185:M185" si="62">AVERAGE(C170:C179)</f>
        <v>-1.3227026330245182</v>
      </c>
      <c r="D185" s="37">
        <f t="shared" si="62"/>
        <v>0.12163638296473067</v>
      </c>
      <c r="E185" s="37">
        <f t="shared" si="62"/>
        <v>-0.2873280498413493</v>
      </c>
      <c r="F185" s="37">
        <f t="shared" si="62"/>
        <v>4.1997672128520502</v>
      </c>
      <c r="G185" s="37">
        <f t="shared" si="62"/>
        <v>-1.4459927617706556</v>
      </c>
      <c r="H185" s="37">
        <f t="shared" si="62"/>
        <v>-3.5097564892495936</v>
      </c>
      <c r="I185" s="37">
        <f t="shared" si="62"/>
        <v>-1.2108957580991444</v>
      </c>
      <c r="J185" s="37">
        <f t="shared" si="62"/>
        <v>0.13273649180324298</v>
      </c>
      <c r="K185" s="37">
        <f t="shared" si="62"/>
        <v>-3.1577036667343905</v>
      </c>
      <c r="L185" s="37">
        <f t="shared" si="62"/>
        <v>-5.9181293466094687</v>
      </c>
      <c r="M185" s="37">
        <f t="shared" si="62"/>
        <v>-5.5665210098332665</v>
      </c>
      <c r="N185" s="13"/>
    </row>
    <row r="186" spans="1:14" ht="15.75">
      <c r="A186" s="36" t="s">
        <v>91</v>
      </c>
      <c r="B186" s="37">
        <f>STDEV(B170:B179)</f>
        <v>1.3016371650557261</v>
      </c>
      <c r="C186" s="37">
        <f t="shared" ref="C186:M186" si="63">STDEV(C170:C179)</f>
        <v>3.3629889344984991</v>
      </c>
      <c r="D186" s="37">
        <f t="shared" si="63"/>
        <v>4.2268855580861828</v>
      </c>
      <c r="E186" s="37">
        <f t="shared" si="63"/>
        <v>4.0948075469319365</v>
      </c>
      <c r="F186" s="37">
        <f t="shared" si="63"/>
        <v>4.4461864487545286</v>
      </c>
      <c r="G186" s="37">
        <f t="shared" si="63"/>
        <v>2.938021367503985</v>
      </c>
      <c r="H186" s="37">
        <f t="shared" si="63"/>
        <v>8.5803060338910484</v>
      </c>
      <c r="I186" s="37">
        <f t="shared" si="63"/>
        <v>4.4180850894983505</v>
      </c>
      <c r="J186" s="37">
        <f t="shared" si="63"/>
        <v>3.5698669207695715</v>
      </c>
      <c r="K186" s="37">
        <f t="shared" si="63"/>
        <v>2.6047185106483663</v>
      </c>
      <c r="L186" s="37">
        <f t="shared" si="63"/>
        <v>2.5872101483854966</v>
      </c>
      <c r="M186" s="37">
        <f t="shared" si="63"/>
        <v>3.7256416218061084</v>
      </c>
      <c r="N186" s="13"/>
    </row>
    <row r="187" spans="1:14" ht="15.75">
      <c r="A187" s="45" t="s">
        <v>92</v>
      </c>
      <c r="B187" s="38">
        <f>AVERAGE(B174:B179)</f>
        <v>-2.0282517054086946</v>
      </c>
      <c r="C187" s="38">
        <f t="shared" ref="C187:M187" si="64">AVERAGE(C174:C179)</f>
        <v>-2.3071666690759494</v>
      </c>
      <c r="D187" s="38">
        <f t="shared" si="64"/>
        <v>0.24504285171328868</v>
      </c>
      <c r="E187" s="38">
        <f t="shared" si="64"/>
        <v>-0.45088660500265404</v>
      </c>
      <c r="F187" s="38">
        <f t="shared" si="64"/>
        <v>3.8393580531661158</v>
      </c>
      <c r="G187" s="38">
        <f t="shared" si="64"/>
        <v>-1.8885142439144489</v>
      </c>
      <c r="H187" s="38">
        <f t="shared" si="64"/>
        <v>-3.0060930672077242</v>
      </c>
      <c r="I187" s="38">
        <f t="shared" si="64"/>
        <v>-6.0152350455095892E-2</v>
      </c>
      <c r="J187" s="38">
        <f t="shared" si="64"/>
        <v>0.8121501053863559</v>
      </c>
      <c r="K187" s="38">
        <f t="shared" si="64"/>
        <v>-2.4697243651922443</v>
      </c>
      <c r="L187" s="38">
        <f t="shared" si="64"/>
        <v>-5.1294933554602293</v>
      </c>
      <c r="M187" s="38">
        <f t="shared" si="64"/>
        <v>-4.5914239052776651</v>
      </c>
      <c r="N187" s="13"/>
    </row>
    <row r="188" spans="1:14" ht="15.75">
      <c r="A188" s="45" t="s">
        <v>93</v>
      </c>
      <c r="B188" s="38">
        <f>STDEV(B174:B179)</f>
        <v>1.4138563953012144</v>
      </c>
      <c r="C188" s="38">
        <f t="shared" ref="C188:M188" si="65">STDEV(C174:C179)</f>
        <v>2.2977795915472936</v>
      </c>
      <c r="D188" s="38">
        <f t="shared" si="65"/>
        <v>4.7768090836591952</v>
      </c>
      <c r="E188" s="38">
        <f t="shared" si="65"/>
        <v>2.3812703379356468</v>
      </c>
      <c r="F188" s="38">
        <f t="shared" si="65"/>
        <v>1.9572252404308246</v>
      </c>
      <c r="G188" s="38">
        <f t="shared" si="65"/>
        <v>4.0647089222270756</v>
      </c>
      <c r="H188" s="38">
        <f t="shared" si="65"/>
        <v>10.687836697587569</v>
      </c>
      <c r="I188" s="38">
        <f t="shared" si="65"/>
        <v>5.0551652894765233</v>
      </c>
      <c r="J188" s="38">
        <f t="shared" si="65"/>
        <v>4.4992527265592859</v>
      </c>
      <c r="K188" s="38">
        <f t="shared" si="65"/>
        <v>2.9909655993733955</v>
      </c>
      <c r="L188" s="38">
        <f t="shared" si="65"/>
        <v>2.707897789275191</v>
      </c>
      <c r="M188" s="38">
        <f t="shared" si="65"/>
        <v>4.1926914743996075</v>
      </c>
      <c r="N188" s="13"/>
    </row>
    <row r="189" spans="1:14" ht="15.75">
      <c r="A189" s="48" t="s">
        <v>94</v>
      </c>
      <c r="B189" s="52">
        <f>B187+2*B188</f>
        <v>0.79946108519373427</v>
      </c>
      <c r="C189" s="52">
        <f t="shared" ref="C189" si="66">C187+2*C188</f>
        <v>2.2883925140186379</v>
      </c>
      <c r="D189" s="52">
        <f t="shared" ref="D189" si="67">D187+2*D188</f>
        <v>9.7986610190316785</v>
      </c>
      <c r="E189" s="52">
        <f t="shared" ref="E189" si="68">E187+2*E188</f>
        <v>4.3116540708686397</v>
      </c>
      <c r="F189" s="52">
        <f t="shared" ref="F189" si="69">F187+2*F188</f>
        <v>7.7538085340277654</v>
      </c>
      <c r="G189" s="52">
        <f t="shared" ref="G189" si="70">G187+2*G188</f>
        <v>6.2409036005397027</v>
      </c>
      <c r="H189" s="52">
        <f t="shared" ref="H189" si="71">H187+2*H188</f>
        <v>18.369580327967412</v>
      </c>
      <c r="I189" s="52">
        <f t="shared" ref="I189" si="72">I187+2*I188</f>
        <v>10.05017822849795</v>
      </c>
      <c r="J189" s="52">
        <f t="shared" ref="J189" si="73">J187+2*J188</f>
        <v>9.8106555585049282</v>
      </c>
      <c r="K189" s="52">
        <f t="shared" ref="K189" si="74">K187+2*K188</f>
        <v>3.5122068335545467</v>
      </c>
      <c r="L189" s="52">
        <f t="shared" ref="L189" si="75">L187+2*L188</f>
        <v>0.28630222309015263</v>
      </c>
      <c r="M189" s="52">
        <f t="shared" ref="M189" si="76">M187+2*M188</f>
        <v>3.79395904352155</v>
      </c>
    </row>
    <row r="190" spans="1:14" ht="15.75">
      <c r="A190" s="48" t="s">
        <v>95</v>
      </c>
      <c r="B190" s="52">
        <f>B187-2*B188</f>
        <v>-4.8559644960111239</v>
      </c>
      <c r="C190" s="52">
        <f t="shared" ref="C190:M190" si="77">C187-2*C188</f>
        <v>-6.902725852170537</v>
      </c>
      <c r="D190" s="52">
        <f t="shared" si="77"/>
        <v>-9.3085753156051023</v>
      </c>
      <c r="E190" s="52">
        <f t="shared" si="77"/>
        <v>-5.2134272808739475</v>
      </c>
      <c r="F190" s="52">
        <f t="shared" si="77"/>
        <v>-7.509242769553337E-2</v>
      </c>
      <c r="G190" s="52">
        <f t="shared" si="77"/>
        <v>-10.0179320883686</v>
      </c>
      <c r="H190" s="52">
        <f t="shared" si="77"/>
        <v>-24.381766462382863</v>
      </c>
      <c r="I190" s="52">
        <f t="shared" si="77"/>
        <v>-10.170482929408143</v>
      </c>
      <c r="J190" s="52">
        <f t="shared" si="77"/>
        <v>-8.1863553477322153</v>
      </c>
      <c r="K190" s="52">
        <f t="shared" si="77"/>
        <v>-8.4516555639390347</v>
      </c>
      <c r="L190" s="52">
        <f t="shared" si="77"/>
        <v>-10.54528893401061</v>
      </c>
      <c r="M190" s="52">
        <f t="shared" si="77"/>
        <v>-12.97680685407688</v>
      </c>
    </row>
  </sheetData>
  <phoneticPr fontId="0" type="noConversion"/>
  <pageMargins left="0.75" right="0.75" top="1" bottom="1" header="0.5" footer="0.5"/>
  <pageSetup scale="1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6"/>
  <sheetViews>
    <sheetView showGridLines="0" topLeftCell="B1" zoomScale="70" zoomScaleNormal="70" workbookViewId="0">
      <selection activeCell="T82" sqref="T82"/>
    </sheetView>
  </sheetViews>
  <sheetFormatPr defaultRowHeight="12.75"/>
  <cols>
    <col min="1" max="1" width="36.33203125" customWidth="1"/>
    <col min="2" max="2" width="9.5" bestFit="1" customWidth="1"/>
    <col min="3" max="3" width="11.1640625" bestFit="1" customWidth="1"/>
    <col min="4" max="4" width="9.5" bestFit="1" customWidth="1"/>
    <col min="5" max="5" width="10.5" bestFit="1" customWidth="1"/>
    <col min="6" max="7" width="9.5" bestFit="1" customWidth="1"/>
    <col min="8" max="8" width="11.1640625" bestFit="1" customWidth="1"/>
    <col min="9" max="9" width="10.83203125" bestFit="1" customWidth="1"/>
    <col min="10" max="10" width="9.83203125" bestFit="1" customWidth="1"/>
    <col min="11" max="11" width="10.5" bestFit="1" customWidth="1"/>
    <col min="12" max="12" width="9.5" bestFit="1" customWidth="1"/>
    <col min="13" max="13" width="9.83203125" bestFit="1" customWidth="1"/>
    <col min="14" max="14" width="12" customWidth="1"/>
  </cols>
  <sheetData>
    <row r="2" spans="1:14" ht="15.75">
      <c r="B2" s="2" t="s">
        <v>15</v>
      </c>
    </row>
    <row r="5" spans="1:14" ht="18.75">
      <c r="A5" s="2" t="s">
        <v>29</v>
      </c>
    </row>
    <row r="6" spans="1:14" ht="16.5" thickBot="1">
      <c r="A6" s="5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15" t="s">
        <v>13</v>
      </c>
    </row>
    <row r="7" spans="1:14" ht="16.5" thickTop="1">
      <c r="A7" s="7">
        <v>1983</v>
      </c>
      <c r="B7" s="16">
        <f>'Cash-Futures'!B270-'Cash-Futures'!B44</f>
        <v>-7.4200000000000017</v>
      </c>
      <c r="C7" s="16">
        <f>'Cash-Futures'!C270-'Cash-Futures'!C44</f>
        <v>-5.4900000000000091</v>
      </c>
      <c r="D7" s="16">
        <f>'Cash-Futures'!D270-'Cash-Futures'!D44</f>
        <v>-2.8200000000000074</v>
      </c>
      <c r="E7" s="16">
        <f>'Cash-Futures'!E270-'Cash-Futures'!E44</f>
        <v>-2.5499999999999972</v>
      </c>
      <c r="F7" s="16">
        <f>'Cash-Futures'!F270-'Cash-Futures'!F44</f>
        <v>-0.15000000000000568</v>
      </c>
      <c r="G7" s="16">
        <f>'Cash-Futures'!G270-'Cash-Futures'!G44</f>
        <v>1.3400000000000034</v>
      </c>
      <c r="H7" s="16" t="s">
        <v>12</v>
      </c>
      <c r="I7" s="16" t="s">
        <v>12</v>
      </c>
      <c r="J7" s="16" t="s">
        <v>12</v>
      </c>
      <c r="K7" s="16">
        <f>'Cash-Futures'!K270-'Cash-Futures'!K44</f>
        <v>-6.9100000000000037</v>
      </c>
      <c r="L7" s="16">
        <f>'Cash-Futures'!L270-'Cash-Futures'!L44</f>
        <v>-7.7899999999999991</v>
      </c>
      <c r="M7" s="16">
        <f>'Cash-Futures'!M270-'Cash-Futures'!M44</f>
        <v>-8.3400000000000034</v>
      </c>
      <c r="N7" s="23">
        <f>AVERAGE(B7:M7)</f>
        <v>-4.4588888888888913</v>
      </c>
    </row>
    <row r="8" spans="1:14" ht="15.75">
      <c r="A8" s="4">
        <v>1984</v>
      </c>
      <c r="B8" s="16">
        <f>'Cash-Futures'!B271-'Cash-Futures'!B45</f>
        <v>-8.7800000000000011</v>
      </c>
      <c r="C8" s="16">
        <f>'Cash-Futures'!C271-'Cash-Futures'!C45</f>
        <v>-7.6299999999999955</v>
      </c>
      <c r="D8" s="16">
        <f>'Cash-Futures'!D271-'Cash-Futures'!D45</f>
        <v>-7.8000000000000043</v>
      </c>
      <c r="E8" s="16">
        <f>'Cash-Futures'!E271-'Cash-Futures'!E45</f>
        <v>-5.1200000000000045</v>
      </c>
      <c r="F8" s="16">
        <f>'Cash-Futures'!F271-'Cash-Futures'!F45</f>
        <v>-3.0300000000000011</v>
      </c>
      <c r="G8" s="16">
        <f>'Cash-Futures'!G271-'Cash-Futures'!G45</f>
        <v>-3.1799999999999926</v>
      </c>
      <c r="H8" s="16" t="s">
        <v>12</v>
      </c>
      <c r="I8" s="16">
        <f>'Cash-Futures'!I271-'Cash-Futures'!I45</f>
        <v>-4.8000000000000043</v>
      </c>
      <c r="J8" s="16">
        <f>'Cash-Futures'!J271-'Cash-Futures'!J45</f>
        <v>-5.8800000000000026</v>
      </c>
      <c r="K8" s="16">
        <f>'Cash-Futures'!K271-'Cash-Futures'!K45</f>
        <v>-8.7199999999999918</v>
      </c>
      <c r="L8" s="16">
        <f>'Cash-Futures'!L271-'Cash-Futures'!L45</f>
        <v>-11.370000000000005</v>
      </c>
      <c r="M8" s="16">
        <f>'Cash-Futures'!M271-'Cash-Futures'!M45</f>
        <v>-10.860000000000007</v>
      </c>
      <c r="N8" s="24">
        <f t="shared" ref="N8:N23" si="0">AVERAGE(B8:M8)</f>
        <v>-7.0154545454545465</v>
      </c>
    </row>
    <row r="9" spans="1:14" ht="15.75">
      <c r="A9" s="4">
        <v>1985</v>
      </c>
      <c r="B9" s="16">
        <f>'Cash-Futures'!B272-'Cash-Futures'!B46</f>
        <v>-10.099999999999994</v>
      </c>
      <c r="C9" s="16">
        <f>'Cash-Futures'!C272-'Cash-Futures'!C46</f>
        <v>-8.11</v>
      </c>
      <c r="D9" s="16">
        <f>'Cash-Futures'!D272-'Cash-Futures'!D46</f>
        <v>-3.6500000000000057</v>
      </c>
      <c r="E9" s="16">
        <f>'Cash-Futures'!E272-'Cash-Futures'!E46</f>
        <v>0.12000000000000455</v>
      </c>
      <c r="F9" s="16">
        <f>'Cash-Futures'!F272-'Cash-Futures'!F46</f>
        <v>3.0000000000001137E-2</v>
      </c>
      <c r="G9" s="16">
        <f>'Cash-Futures'!G272-'Cash-Futures'!G46</f>
        <v>-3.3999999999999915</v>
      </c>
      <c r="H9" s="16">
        <f>'Cash-Futures'!H272-'Cash-Futures'!H46</f>
        <v>-2.9299999999999997</v>
      </c>
      <c r="I9" s="16">
        <f>'Cash-Futures'!I272-'Cash-Futures'!I46</f>
        <v>-2.8699999999999974</v>
      </c>
      <c r="J9" s="16">
        <f>'Cash-Futures'!J272-'Cash-Futures'!J46</f>
        <v>-3.1999999999999957</v>
      </c>
      <c r="K9" s="16">
        <f>'Cash-Futures'!K272-'Cash-Futures'!K46</f>
        <v>-7.43</v>
      </c>
      <c r="L9" s="16">
        <f>'Cash-Futures'!L272-'Cash-Futures'!L46</f>
        <v>-7.2600000000000051</v>
      </c>
      <c r="M9" s="16">
        <f>'Cash-Futures'!M272-'Cash-Futures'!M46</f>
        <v>-9.5699999999999932</v>
      </c>
      <c r="N9" s="24">
        <f t="shared" si="0"/>
        <v>-4.864166666666665</v>
      </c>
    </row>
    <row r="10" spans="1:14" ht="15.75">
      <c r="A10" s="4">
        <v>1986</v>
      </c>
      <c r="B10" s="16">
        <f>'Cash-Futures'!B273-'Cash-Futures'!B47</f>
        <v>-6.6700000000000017</v>
      </c>
      <c r="C10" s="16">
        <f>'Cash-Futures'!C273-'Cash-Futures'!C47</f>
        <v>-4.9400000000000048</v>
      </c>
      <c r="D10" s="16">
        <f>'Cash-Futures'!D273-'Cash-Futures'!D47</f>
        <v>0.92000000000000171</v>
      </c>
      <c r="E10" s="16">
        <f>'Cash-Futures'!E273-'Cash-Futures'!E47</f>
        <v>2.5799999999999983</v>
      </c>
      <c r="F10" s="16">
        <f>'Cash-Futures'!F273-'Cash-Futures'!F47</f>
        <v>4.7399999999999949</v>
      </c>
      <c r="G10" s="16" t="s">
        <v>12</v>
      </c>
      <c r="H10" s="16"/>
      <c r="I10" s="16">
        <f>'Cash-Futures'!I273-'Cash-Futures'!I47</f>
        <v>-6.2400000000000091</v>
      </c>
      <c r="J10" s="16">
        <f>'Cash-Futures'!J273-'Cash-Futures'!J47</f>
        <v>-0.99000000000000199</v>
      </c>
      <c r="K10" s="16">
        <f>'Cash-Futures'!K273-'Cash-Futures'!K47</f>
        <v>-0.39000000000000057</v>
      </c>
      <c r="L10" s="16">
        <f>'Cash-Futures'!L273-'Cash-Futures'!L47</f>
        <v>-2.3900000000000006</v>
      </c>
      <c r="M10" s="16">
        <f>'Cash-Futures'!M273-'Cash-Futures'!M47</f>
        <v>0.89999999999999858</v>
      </c>
      <c r="N10" s="24">
        <f t="shared" si="0"/>
        <v>-1.2480000000000024</v>
      </c>
    </row>
    <row r="11" spans="1:14" ht="15.75">
      <c r="A11" s="4">
        <v>1987</v>
      </c>
      <c r="B11" s="16">
        <f>'Cash-Futures'!B274-'Cash-Futures'!B48</f>
        <v>2.5800000000000125</v>
      </c>
      <c r="C11" s="16">
        <f>'Cash-Futures'!C274-'Cash-Futures'!C48</f>
        <v>1.1500000000000057</v>
      </c>
      <c r="D11" s="16">
        <f>'Cash-Futures'!D274-'Cash-Futures'!D48</f>
        <v>3.1499999999999915</v>
      </c>
      <c r="E11" s="16">
        <f>'Cash-Futures'!E274-'Cash-Futures'!E48</f>
        <v>4.8400000000000034</v>
      </c>
      <c r="F11" s="16">
        <f>'Cash-Futures'!F274-'Cash-Futures'!F48</f>
        <v>2.4699999999999989</v>
      </c>
      <c r="G11" s="16">
        <f>'Cash-Futures'!G274-'Cash-Futures'!G48</f>
        <v>3.5799999999999983</v>
      </c>
      <c r="H11" s="16">
        <f>'Cash-Futures'!H274-'Cash-Futures'!H48</f>
        <v>3.710000000000008</v>
      </c>
      <c r="I11" s="16">
        <f>'Cash-Futures'!I274-'Cash-Futures'!I48</f>
        <v>2.5299999999999869</v>
      </c>
      <c r="J11" s="16">
        <f>'Cash-Futures'!J274-'Cash-Futures'!J48</f>
        <v>7.1299999999999955</v>
      </c>
      <c r="K11" s="16">
        <f>'Cash-Futures'!K274-'Cash-Futures'!K48</f>
        <v>-1.5</v>
      </c>
      <c r="L11" s="16">
        <f>'Cash-Futures'!L274-'Cash-Futures'!L48</f>
        <v>8.5100000000000051</v>
      </c>
      <c r="M11" s="16">
        <f>'Cash-Futures'!M274-'Cash-Futures'!M48</f>
        <v>9.5799999999999983</v>
      </c>
      <c r="N11" s="24">
        <f t="shared" si="0"/>
        <v>3.9775000000000005</v>
      </c>
    </row>
    <row r="12" spans="1:14" ht="15.75">
      <c r="A12" s="4">
        <v>1988</v>
      </c>
      <c r="B12" s="16">
        <f>'Cash-Futures'!B275-'Cash-Futures'!B49</f>
        <v>7.7999999999999972</v>
      </c>
      <c r="C12" s="16">
        <f>'Cash-Futures'!C275-'Cash-Futures'!C49</f>
        <v>6.8299999999999983</v>
      </c>
      <c r="D12" s="16">
        <f>'Cash-Futures'!D275-'Cash-Futures'!D49</f>
        <v>7.9000000000000057</v>
      </c>
      <c r="E12" s="16">
        <f>'Cash-Futures'!E275-'Cash-Futures'!E49</f>
        <v>7.2800000000000011</v>
      </c>
      <c r="F12" s="16">
        <f>'Cash-Futures'!F275-'Cash-Futures'!F49</f>
        <v>5.5</v>
      </c>
      <c r="G12" s="16">
        <f>'Cash-Futures'!G275-'Cash-Futures'!G49</f>
        <v>9.1800000000000068</v>
      </c>
      <c r="H12" s="16">
        <f>'Cash-Futures'!H275-'Cash-Futures'!H49</f>
        <v>4.7000000000000028</v>
      </c>
      <c r="I12" s="16">
        <f>'Cash-Futures'!I275-'Cash-Futures'!I49</f>
        <v>5.3399999999999892</v>
      </c>
      <c r="J12" s="16">
        <f>'Cash-Futures'!J275-'Cash-Futures'!J49</f>
        <v>7.7700000000000102</v>
      </c>
      <c r="K12" s="16">
        <f>'Cash-Futures'!K275-'Cash-Futures'!K49</f>
        <v>4.960000000000008</v>
      </c>
      <c r="L12" s="16">
        <f>'Cash-Futures'!L275-'Cash-Futures'!L49</f>
        <v>2.980000000000004</v>
      </c>
      <c r="M12" s="16">
        <f>'Cash-Futures'!M275-'Cash-Futures'!M49</f>
        <v>1.0600000000000023</v>
      </c>
      <c r="N12" s="24">
        <f t="shared" si="0"/>
        <v>5.9416666666666691</v>
      </c>
    </row>
    <row r="13" spans="1:14" ht="15.75">
      <c r="A13" s="4">
        <v>1989</v>
      </c>
      <c r="B13" s="16">
        <f>'Cash-Futures'!B276-'Cash-Futures'!B50</f>
        <v>4.2399999999999949</v>
      </c>
      <c r="C13" s="16">
        <f>'Cash-Futures'!C276-'Cash-Futures'!C50</f>
        <v>4.230000000000004</v>
      </c>
      <c r="D13" s="16">
        <f>'Cash-Futures'!D276-'Cash-Futures'!D50</f>
        <v>5.4699999999999989</v>
      </c>
      <c r="E13" s="16">
        <f>'Cash-Futures'!E276-'Cash-Futures'!E50</f>
        <v>6.7399999999999949</v>
      </c>
      <c r="F13" s="16">
        <f>'Cash-Futures'!F276-'Cash-Futures'!F50</f>
        <v>6.8999999999999915</v>
      </c>
      <c r="G13" s="16">
        <f>'Cash-Futures'!G276-'Cash-Futures'!G50</f>
        <v>7.6400000000000006</v>
      </c>
      <c r="H13" s="16">
        <f>'Cash-Futures'!H276-'Cash-Futures'!H50</f>
        <v>4.0799999999999983</v>
      </c>
      <c r="I13" s="16">
        <f>'Cash-Futures'!I276-'Cash-Futures'!I50</f>
        <v>5.4200000000000017</v>
      </c>
      <c r="J13" s="16">
        <f>'Cash-Futures'!J276-'Cash-Futures'!J50</f>
        <v>2.6599999999999966</v>
      </c>
      <c r="K13" s="16">
        <f>'Cash-Futures'!K276-'Cash-Futures'!K50</f>
        <v>1.1899999999999977</v>
      </c>
      <c r="L13" s="16">
        <f>'Cash-Futures'!L276-'Cash-Futures'!L50</f>
        <v>1.6899999999999977</v>
      </c>
      <c r="M13" s="16">
        <f>'Cash-Futures'!M276-'Cash-Futures'!M50</f>
        <v>0.56000000000000227</v>
      </c>
      <c r="N13" s="24">
        <f t="shared" si="0"/>
        <v>4.2349999999999985</v>
      </c>
    </row>
    <row r="14" spans="1:14" ht="15.75">
      <c r="A14" s="4">
        <v>1990</v>
      </c>
      <c r="B14" s="16">
        <f>'Cash-Futures'!B277-'Cash-Futures'!B51</f>
        <v>4.7900000000000063</v>
      </c>
      <c r="C14" s="16">
        <f>'Cash-Futures'!C277-'Cash-Futures'!C51</f>
        <v>7.3100000000000023</v>
      </c>
      <c r="D14" s="16">
        <f>'Cash-Futures'!D277-'Cash-Futures'!D51</f>
        <v>8.2199999999999989</v>
      </c>
      <c r="E14" s="16">
        <f>'Cash-Futures'!E277-'Cash-Futures'!E51</f>
        <v>9.7399999999999949</v>
      </c>
      <c r="F14" s="16">
        <f>'Cash-Futures'!F277-'Cash-Futures'!F51</f>
        <v>9.460000000000008</v>
      </c>
      <c r="G14" s="16">
        <f>'Cash-Futures'!G277-'Cash-Futures'!G51</f>
        <v>11.759999999999991</v>
      </c>
      <c r="H14" s="16">
        <f>'Cash-Futures'!H277-'Cash-Futures'!H51</f>
        <v>8.519999999999996</v>
      </c>
      <c r="I14" s="16">
        <f>'Cash-Futures'!I277-'Cash-Futures'!I51</f>
        <v>3.3199999999999932</v>
      </c>
      <c r="J14" s="16">
        <f>'Cash-Futures'!J277-'Cash-Futures'!J51</f>
        <v>3.0499999999999972</v>
      </c>
      <c r="K14" s="16">
        <f>'Cash-Futures'!K277-'Cash-Futures'!K51</f>
        <v>3.4499999999999886</v>
      </c>
      <c r="L14" s="16">
        <f>'Cash-Futures'!L277-'Cash-Futures'!L51</f>
        <v>7.2399999999999949</v>
      </c>
      <c r="M14" s="16">
        <f>'Cash-Futures'!M277-'Cash-Futures'!M51</f>
        <v>9.460000000000008</v>
      </c>
      <c r="N14" s="24">
        <f t="shared" si="0"/>
        <v>7.1933333333333316</v>
      </c>
    </row>
    <row r="15" spans="1:14" ht="15.75">
      <c r="A15" s="4">
        <v>1991</v>
      </c>
      <c r="B15" s="16">
        <f>'Cash-Futures'!B278-'Cash-Futures'!B52</f>
        <v>9.1499999999999915</v>
      </c>
      <c r="C15" s="16">
        <f>'Cash-Futures'!C278-'Cash-Futures'!C52</f>
        <v>13.819999999999993</v>
      </c>
      <c r="D15" s="16">
        <f>'Cash-Futures'!D278-'Cash-Futures'!D52</f>
        <v>16.150000000000006</v>
      </c>
      <c r="E15" s="16">
        <f>'Cash-Futures'!E278-'Cash-Futures'!E52</f>
        <v>14.420000000000002</v>
      </c>
      <c r="F15" s="16">
        <f>'Cash-Futures'!F278-'Cash-Futures'!F52</f>
        <v>14.070000000000007</v>
      </c>
      <c r="G15" s="16">
        <f>'Cash-Futures'!G278-'Cash-Futures'!G52</f>
        <v>12.049999999999997</v>
      </c>
      <c r="H15" s="16">
        <f>'Cash-Futures'!H278-'Cash-Futures'!H52</f>
        <v>5.3700000000000045</v>
      </c>
      <c r="I15" s="16">
        <f>'Cash-Futures'!I278-'Cash-Futures'!I52</f>
        <v>7.8599999999999994</v>
      </c>
      <c r="J15" s="16">
        <f>'Cash-Futures'!J278-'Cash-Futures'!J52</f>
        <v>6.2000000000000028</v>
      </c>
      <c r="K15" s="16">
        <f>'Cash-Futures'!K278-'Cash-Futures'!K52</f>
        <v>3.9699999999999989</v>
      </c>
      <c r="L15" s="16">
        <f>'Cash-Futures'!L278-'Cash-Futures'!L52</f>
        <v>5.8499999999999943</v>
      </c>
      <c r="M15" s="16">
        <f>'Cash-Futures'!M278-'Cash-Futures'!M52</f>
        <v>6.5500000000000114</v>
      </c>
      <c r="N15" s="24">
        <f t="shared" si="0"/>
        <v>9.6216666666666679</v>
      </c>
    </row>
    <row r="16" spans="1:14" ht="15.75">
      <c r="A16" s="4">
        <v>1992</v>
      </c>
      <c r="B16" s="16">
        <f>'Cash-Futures'!B279-'Cash-Futures'!B53</f>
        <v>6.8399999999999892</v>
      </c>
      <c r="C16" s="16">
        <f>'Cash-Futures'!C279-'Cash-Futures'!C53</f>
        <v>12.760000000000005</v>
      </c>
      <c r="D16" s="16">
        <f>'Cash-Futures'!D279-'Cash-Futures'!D53</f>
        <v>12.340000000000003</v>
      </c>
      <c r="E16" s="16">
        <f>'Cash-Futures'!E279-'Cash-Futures'!E53</f>
        <v>10.120000000000005</v>
      </c>
      <c r="F16" s="16">
        <f>'Cash-Futures'!F279-'Cash-Futures'!F53</f>
        <v>7.5</v>
      </c>
      <c r="G16" s="16" t="s">
        <v>12</v>
      </c>
      <c r="H16" s="16">
        <f>'Cash-Futures'!H279-'Cash-Futures'!H53</f>
        <v>3.7099999999999937</v>
      </c>
      <c r="I16" s="16">
        <f>'Cash-Futures'!I279-'Cash-Futures'!I53</f>
        <v>1.1399999999999864</v>
      </c>
      <c r="J16" s="16">
        <f>'Cash-Futures'!J279-'Cash-Futures'!J53</f>
        <v>4.0099999999999909</v>
      </c>
      <c r="K16" s="16">
        <f>'Cash-Futures'!K279-'Cash-Futures'!K53</f>
        <v>2.25</v>
      </c>
      <c r="L16" s="16">
        <f>'Cash-Futures'!L279-'Cash-Futures'!L53</f>
        <v>1.6799999999999926</v>
      </c>
      <c r="M16" s="16">
        <f>'Cash-Futures'!M279-'Cash-Futures'!M53</f>
        <v>5.4899999999999949</v>
      </c>
      <c r="N16" s="24">
        <f t="shared" si="0"/>
        <v>6.1672727272727235</v>
      </c>
    </row>
    <row r="17" spans="1:14" ht="15.75">
      <c r="A17" s="4">
        <v>1993</v>
      </c>
      <c r="B17" s="16">
        <f>'Cash-Futures'!B280-'Cash-Futures'!B54</f>
        <v>6.5799999999999983</v>
      </c>
      <c r="C17" s="16">
        <f>'Cash-Futures'!C280-'Cash-Futures'!C54</f>
        <v>9.2199999999999989</v>
      </c>
      <c r="D17" s="16">
        <f>'Cash-Futures'!D280-'Cash-Futures'!D54</f>
        <v>13.200000000000003</v>
      </c>
      <c r="E17" s="16">
        <f>'Cash-Futures'!E280-'Cash-Futures'!E54</f>
        <v>9.8699999999999903</v>
      </c>
      <c r="F17" s="16">
        <f>'Cash-Futures'!F280-'Cash-Futures'!F54</f>
        <v>8.1800000000000068</v>
      </c>
      <c r="G17" s="16">
        <f>'Cash-Futures'!G280-'Cash-Futures'!G54</f>
        <v>8.9899999999999949</v>
      </c>
      <c r="H17" s="16" t="s">
        <v>12</v>
      </c>
      <c r="I17" s="16" t="s">
        <v>12</v>
      </c>
      <c r="J17" s="16">
        <f>'Cash-Futures'!J280-'Cash-Futures'!J54</f>
        <v>6.7099999999999937</v>
      </c>
      <c r="K17" s="16">
        <f>'Cash-Futures'!K280-'Cash-Futures'!K54</f>
        <v>5.4500000000000028</v>
      </c>
      <c r="L17" s="16">
        <f>'Cash-Futures'!L280-'Cash-Futures'!L54</f>
        <v>6.2999999999999972</v>
      </c>
      <c r="M17" s="16">
        <f>'Cash-Futures'!M280-'Cash-Futures'!M54</f>
        <v>7.5899999999999892</v>
      </c>
      <c r="N17" s="24">
        <f t="shared" si="0"/>
        <v>8.2089999999999979</v>
      </c>
    </row>
    <row r="18" spans="1:14" ht="15.75">
      <c r="A18" s="4">
        <v>1994</v>
      </c>
      <c r="B18" s="16">
        <f>'Cash-Futures'!B281-'Cash-Futures'!B55</f>
        <v>9.4699999999999989</v>
      </c>
      <c r="C18" s="16">
        <f>'Cash-Futures'!C281-'Cash-Futures'!C55</f>
        <v>13.589999999999989</v>
      </c>
      <c r="D18" s="16">
        <f>'Cash-Futures'!D281-'Cash-Futures'!D55</f>
        <v>16.539999999999992</v>
      </c>
      <c r="E18" s="16">
        <f>'Cash-Futures'!E281-'Cash-Futures'!E55</f>
        <v>10.629999999999995</v>
      </c>
      <c r="F18" s="16">
        <f>'Cash-Futures'!F281-'Cash-Futures'!F55</f>
        <v>6.4500000000000028</v>
      </c>
      <c r="G18" s="16">
        <f>'Cash-Futures'!G281-'Cash-Futures'!G55</f>
        <v>12.060000000000002</v>
      </c>
      <c r="H18" s="16" t="s">
        <v>12</v>
      </c>
      <c r="I18" s="16">
        <f>'Cash-Futures'!I281-'Cash-Futures'!I55</f>
        <v>-3.3100000000000023</v>
      </c>
      <c r="J18" s="16">
        <f>'Cash-Futures'!J281-'Cash-Futures'!J55</f>
        <v>1.6299999999999955</v>
      </c>
      <c r="K18" s="16">
        <f>'Cash-Futures'!K281-'Cash-Futures'!K55</f>
        <v>0.32999999999999829</v>
      </c>
      <c r="L18" s="16">
        <f>'Cash-Futures'!L281-'Cash-Futures'!L55</f>
        <v>-0.48999999999999488</v>
      </c>
      <c r="M18" s="16">
        <f>'Cash-Futures'!M281-'Cash-Futures'!M55</f>
        <v>0.5</v>
      </c>
      <c r="N18" s="24">
        <f t="shared" si="0"/>
        <v>6.1272727272727252</v>
      </c>
    </row>
    <row r="19" spans="1:14" ht="15.75">
      <c r="A19" s="4">
        <v>1995</v>
      </c>
      <c r="B19" s="16">
        <f>'Cash-Futures'!B282-'Cash-Futures'!B56</f>
        <v>2.8200000000000074</v>
      </c>
      <c r="C19" s="16">
        <f>'Cash-Futures'!C282-'Cash-Futures'!C56</f>
        <v>10.02000000000001</v>
      </c>
      <c r="D19" s="16">
        <f>'Cash-Futures'!D282-'Cash-Futures'!D56</f>
        <v>8.269999999999996</v>
      </c>
      <c r="E19" s="16">
        <f>'Cash-Futures'!E282-'Cash-Futures'!E56</f>
        <v>7.9899999999999949</v>
      </c>
      <c r="F19" s="16">
        <f>'Cash-Futures'!F282-'Cash-Futures'!F56</f>
        <v>7.0400000000000063</v>
      </c>
      <c r="G19" s="16">
        <f>'Cash-Futures'!G282-'Cash-Futures'!G56</f>
        <v>4.6700000000000017</v>
      </c>
      <c r="H19" s="16" t="s">
        <v>12</v>
      </c>
      <c r="I19" s="16">
        <f>'Cash-Futures'!I282-'Cash-Futures'!I56</f>
        <v>-4.4099999999999966</v>
      </c>
      <c r="J19" s="16">
        <f>'Cash-Futures'!J282-'Cash-Futures'!J56</f>
        <v>-1.8500000000000014</v>
      </c>
      <c r="K19" s="16">
        <f>'Cash-Futures'!K282-'Cash-Futures'!K56</f>
        <v>-5.019999999999996</v>
      </c>
      <c r="L19" s="16">
        <f>'Cash-Futures'!L282-'Cash-Futures'!L56</f>
        <v>-5.6599999999999966</v>
      </c>
      <c r="M19" s="16">
        <f>'Cash-Futures'!M282-'Cash-Futures'!M56</f>
        <v>-4.25</v>
      </c>
      <c r="N19" s="24">
        <f t="shared" si="0"/>
        <v>1.7836363636363659</v>
      </c>
    </row>
    <row r="20" spans="1:14" ht="15.75">
      <c r="A20" s="4">
        <v>1996</v>
      </c>
      <c r="B20" s="16">
        <f>'Cash-Futures'!B283-'Cash-Futures'!B57</f>
        <v>-1.0499999999999972</v>
      </c>
      <c r="C20" s="16">
        <f>'Cash-Futures'!C283-'Cash-Futures'!C57</f>
        <v>1.519999999999996</v>
      </c>
      <c r="D20" s="16">
        <f>'Cash-Futures'!D283-'Cash-Futures'!D57</f>
        <v>1.1899999999999977</v>
      </c>
      <c r="E20" s="16">
        <f>'Cash-Futures'!E283-'Cash-Futures'!E57</f>
        <v>2.7800000000000011</v>
      </c>
      <c r="F20" s="16">
        <f>'Cash-Futures'!F283-'Cash-Futures'!F57</f>
        <v>-3.7100000000000009</v>
      </c>
      <c r="G20" s="16">
        <f>'Cash-Futures'!G283-'Cash-Futures'!G57</f>
        <v>-3.1199999999999974</v>
      </c>
      <c r="H20" s="16">
        <f>'Cash-Futures'!H283-'Cash-Futures'!H57</f>
        <v>-6.68</v>
      </c>
      <c r="I20" s="16">
        <f>'Cash-Futures'!I283-'Cash-Futures'!I57</f>
        <v>-9.7999999999999972</v>
      </c>
      <c r="J20" s="16">
        <f>'Cash-Futures'!J283-'Cash-Futures'!J57</f>
        <v>-8.220000000000006</v>
      </c>
      <c r="K20" s="16">
        <f>'Cash-Futures'!K283-'Cash-Futures'!K57</f>
        <v>-7.259999999999998</v>
      </c>
      <c r="L20" s="16">
        <f>'Cash-Futures'!L283-'Cash-Futures'!L57</f>
        <v>-7.18</v>
      </c>
      <c r="M20" s="16">
        <f>'Cash-Futures'!M283-'Cash-Futures'!M57</f>
        <v>-7.3390476190476264</v>
      </c>
      <c r="N20" s="24">
        <f t="shared" si="0"/>
        <v>-4.0724206349206353</v>
      </c>
    </row>
    <row r="21" spans="1:14" ht="15.75">
      <c r="A21" s="4">
        <v>1997</v>
      </c>
      <c r="B21" s="16">
        <f>'Cash-Futures'!B284-'Cash-Futures'!B58</f>
        <v>-2.3381818181818232</v>
      </c>
      <c r="C21" s="16">
        <f>'Cash-Futures'!C284-'Cash-Futures'!C58</f>
        <v>4.4599999999999937</v>
      </c>
      <c r="D21" s="16">
        <f>'Cash-Futures'!D284-'Cash-Futures'!D58</f>
        <v>8.5200000000000102</v>
      </c>
      <c r="E21" s="16">
        <f>'Cash-Futures'!E284-'Cash-Futures'!E58</f>
        <v>8.230000000000004</v>
      </c>
      <c r="F21" s="16">
        <f>'Cash-Futures'!F284-'Cash-Futures'!F58</f>
        <v>7.7199999999999989</v>
      </c>
      <c r="G21" s="16">
        <f>'Cash-Futures'!G284-'Cash-Futures'!G58</f>
        <v>3.0699999999999932</v>
      </c>
      <c r="H21" s="16" t="s">
        <v>12</v>
      </c>
      <c r="I21" s="16" t="s">
        <v>12</v>
      </c>
      <c r="J21" s="16">
        <f>'Cash-Futures'!J284-'Cash-Futures'!J58</f>
        <v>1.230000000000004</v>
      </c>
      <c r="K21" s="16">
        <f>'Cash-Futures'!K284-'Cash-Futures'!K58</f>
        <v>4.4465217391304463</v>
      </c>
      <c r="L21" s="16">
        <f>'Cash-Futures'!L284-'Cash-Futures'!L58</f>
        <v>3.4505263157894603</v>
      </c>
      <c r="M21" s="16">
        <f>'Cash-Futures'!M284-'Cash-Futures'!M58</f>
        <v>5.6636363636363569</v>
      </c>
      <c r="N21" s="24">
        <f t="shared" si="0"/>
        <v>4.4452502600374446</v>
      </c>
    </row>
    <row r="22" spans="1:14" ht="15.75">
      <c r="A22" s="4">
        <v>1998</v>
      </c>
      <c r="B22" s="16">
        <f>'Cash-Futures'!B285-'Cash-Futures'!B59</f>
        <v>11.5</v>
      </c>
      <c r="C22" s="16">
        <f>'Cash-Futures'!C285-'Cash-Futures'!C59</f>
        <v>12.060000000000002</v>
      </c>
      <c r="D22" s="16">
        <f>'Cash-Futures'!D285-'Cash-Futures'!D59</f>
        <v>13.36</v>
      </c>
      <c r="E22" s="16">
        <f>'Cash-Futures'!E285-'Cash-Futures'!E59</f>
        <v>10.897142857142853</v>
      </c>
      <c r="F22" s="16">
        <f>'Cash-Futures'!F285-'Cash-Futures'!F59</f>
        <v>6.8232500000000016</v>
      </c>
      <c r="G22" s="16">
        <f>'Cash-Futures'!G285-'Cash-Futures'!G59</f>
        <v>0.84999999999999432</v>
      </c>
      <c r="H22" s="16">
        <f>'Cash-Futures'!H285-'Cash-Futures'!H59</f>
        <v>1.3590909090909093</v>
      </c>
      <c r="I22" s="16" t="s">
        <v>12</v>
      </c>
      <c r="J22" s="16">
        <f>'Cash-Futures'!J285-'Cash-Futures'!J59</f>
        <v>2.6300000000000097</v>
      </c>
      <c r="K22" s="16">
        <f>'Cash-Futures'!K285-'Cash-Futures'!K59</f>
        <v>2.269999999999996</v>
      </c>
      <c r="L22" s="16">
        <f>'Cash-Futures'!L285-'Cash-Futures'!L59</f>
        <v>3.6414999999999935</v>
      </c>
      <c r="M22" s="16">
        <f>'Cash-Futures'!M285-'Cash-Futures'!M59</f>
        <v>5.9418181818181779</v>
      </c>
      <c r="N22" s="24">
        <f t="shared" si="0"/>
        <v>6.4848001770956305</v>
      </c>
    </row>
    <row r="23" spans="1:14" ht="15.75">
      <c r="A23" s="4">
        <v>1999</v>
      </c>
      <c r="B23" s="16">
        <f>'Cash-Futures'!B286-'Cash-Futures'!B60</f>
        <v>8.2399999999999949</v>
      </c>
      <c r="C23" s="16">
        <f>'Cash-Futures'!C286-'Cash-Futures'!C60</f>
        <v>9.3568421052631692</v>
      </c>
      <c r="D23" s="16">
        <f>'Cash-Futures'!D286-'Cash-Futures'!D60</f>
        <v>11.055217391304353</v>
      </c>
      <c r="E23" s="16">
        <f>'Cash-Futures'!E286-'Cash-Futures'!E60</f>
        <v>13.010000000000005</v>
      </c>
      <c r="F23" s="16">
        <f>'Cash-Futures'!F286-'Cash-Futures'!F60</f>
        <v>11.799999999999997</v>
      </c>
      <c r="G23" s="16" t="s">
        <v>12</v>
      </c>
      <c r="H23" s="16" t="s">
        <v>12</v>
      </c>
      <c r="I23" s="16">
        <f>'Cash-Futures'!I286-'Cash-Futures'!I60</f>
        <v>6.7804545454545462</v>
      </c>
      <c r="J23" s="16">
        <f>'Cash-Futures'!J286-'Cash-Futures'!J60</f>
        <v>10.174107142857139</v>
      </c>
      <c r="K23" s="16">
        <f>'Cash-Futures'!K286-'Cash-Futures'!K60</f>
        <v>7.180952380952391</v>
      </c>
      <c r="L23" s="16">
        <f>'Cash-Futures'!L286-'Cash-Futures'!L60</f>
        <v>5.960000000000008</v>
      </c>
      <c r="M23" s="16">
        <f>'Cash-Futures'!M286-'Cash-Futures'!M60</f>
        <v>8.5461904761904748</v>
      </c>
      <c r="N23" s="24">
        <f t="shared" si="0"/>
        <v>9.2103764042022078</v>
      </c>
    </row>
    <row r="24" spans="1:14" ht="15.75">
      <c r="A24" s="4">
        <v>2000</v>
      </c>
      <c r="B24" s="16">
        <f>'Cash-Futures'!B287-'Cash-Futures'!B61</f>
        <v>15.556666666666672</v>
      </c>
      <c r="C24" s="16">
        <f>'Cash-Futures'!C287-'Cash-Futures'!C61</f>
        <v>18.578749999999999</v>
      </c>
      <c r="D24" s="16">
        <f>'Cash-Futures'!D287-'Cash-Futures'!D61</f>
        <v>19.239000000000004</v>
      </c>
      <c r="E24" s="16">
        <f>'Cash-Futures'!E287-'Cash-Futures'!E61</f>
        <v>16.621250000000003</v>
      </c>
      <c r="F24" s="16">
        <f>'Cash-Futures'!F287-'Cash-Futures'!F61</f>
        <v>12.768333333333331</v>
      </c>
      <c r="G24" s="16">
        <f>'Cash-Futures'!G287-'Cash-Futures'!G61</f>
        <v>8.9862499999999983</v>
      </c>
      <c r="H24" s="16" t="s">
        <v>12</v>
      </c>
      <c r="I24" s="16">
        <f>'Cash-Futures'!I287-'Cash-Futures'!I61</f>
        <v>11.832333333333338</v>
      </c>
      <c r="J24" s="16">
        <f>'Cash-Futures'!J287-'Cash-Futures'!J61</f>
        <v>10.703333333333319</v>
      </c>
      <c r="K24" s="16">
        <f>'Cash-Futures'!K287-'Cash-Futures'!K61</f>
        <v>10.767499999999998</v>
      </c>
      <c r="L24" s="16">
        <f>'Cash-Futures'!L287-'Cash-Futures'!L61</f>
        <v>8.2139999999999986</v>
      </c>
      <c r="M24" s="16">
        <f>'Cash-Futures'!M287-'Cash-Futures'!M61</f>
        <v>9.4466666666666725</v>
      </c>
      <c r="N24" s="24">
        <f t="shared" ref="N24:N29" si="1">AVERAGE(B24:M24)</f>
        <v>12.974007575757577</v>
      </c>
    </row>
    <row r="25" spans="1:14" ht="15.75">
      <c r="A25" s="4">
        <v>2001</v>
      </c>
      <c r="B25" s="16">
        <f>'Cash-Futures'!B288-'Cash-Futures'!B62</f>
        <v>14.438000000000017</v>
      </c>
      <c r="C25" s="16">
        <f>'Cash-Futures'!C288-'Cash-Futures'!C62</f>
        <v>18.236249999999998</v>
      </c>
      <c r="D25" s="16">
        <f>'Cash-Futures'!D288-'Cash-Futures'!D62</f>
        <v>16.566666666666677</v>
      </c>
      <c r="E25" s="16">
        <f>'Cash-Futures'!E288-'Cash-Futures'!E62</f>
        <v>14.450000000000003</v>
      </c>
      <c r="F25" s="16">
        <f>'Cash-Futures'!F288-'Cash-Futures'!F62</f>
        <v>12.233750000000001</v>
      </c>
      <c r="G25" s="16">
        <f>'Cash-Futures'!G288-'Cash-Futures'!G62</f>
        <v>14.425000000000011</v>
      </c>
      <c r="H25" s="16" t="s">
        <v>12</v>
      </c>
      <c r="I25" s="16">
        <f>'Cash-Futures'!I288-'Cash-Futures'!I62</f>
        <v>14.033333333333331</v>
      </c>
      <c r="J25" s="16">
        <f>'Cash-Futures'!J288-'Cash-Futures'!J62</f>
        <v>7.0799999999999983</v>
      </c>
      <c r="K25" s="16">
        <f>'Cash-Futures'!K288-'Cash-Futures'!K62</f>
        <v>4.4849999999999994</v>
      </c>
      <c r="L25" s="16">
        <f>'Cash-Futures'!L288-'Cash-Futures'!L62</f>
        <v>5.3862499999999898</v>
      </c>
      <c r="M25" s="16">
        <f>'Cash-Futures'!M288-'Cash-Futures'!M62</f>
        <v>10.034999999999997</v>
      </c>
      <c r="N25" s="24">
        <f t="shared" si="1"/>
        <v>11.942659090909093</v>
      </c>
    </row>
    <row r="26" spans="1:14" ht="15.75">
      <c r="A26" s="4">
        <v>2002</v>
      </c>
      <c r="B26" s="16">
        <f>'Cash-Futures'!B289-'Cash-Futures'!B63</f>
        <v>14.429000000000002</v>
      </c>
      <c r="C26" s="16">
        <f>'Cash-Futures'!C289-'Cash-Futures'!C63</f>
        <v>18.893749999999997</v>
      </c>
      <c r="D26" s="16">
        <f>'Cash-Futures'!D289-'Cash-Futures'!D63</f>
        <v>18.504999999999995</v>
      </c>
      <c r="E26" s="16">
        <f>'Cash-Futures'!E289-'Cash-Futures'!E63</f>
        <v>19.474999999999994</v>
      </c>
      <c r="F26" s="16">
        <f>'Cash-Futures'!F289-'Cash-Futures'!F63</f>
        <v>16.343333333333334</v>
      </c>
      <c r="G26" s="16">
        <f>'Cash-Futures'!G289-'Cash-Futures'!G63</f>
        <v>10.459999999999994</v>
      </c>
      <c r="H26" s="16" t="s">
        <v>12</v>
      </c>
      <c r="I26" s="16">
        <f>'Cash-Futures'!I289-'Cash-Futures'!I63</f>
        <v>6.835000000000008</v>
      </c>
      <c r="J26" s="16">
        <f>'Cash-Futures'!J289-'Cash-Futures'!J63</f>
        <v>-0.7116666666666589</v>
      </c>
      <c r="K26" s="16">
        <f>'Cash-Futures'!K289-'Cash-Futures'!K63</f>
        <v>-0.63330000000000553</v>
      </c>
      <c r="L26" s="16">
        <f>'Cash-Futures'!L289-'Cash-Futures'!L63</f>
        <v>2.948750000000004</v>
      </c>
      <c r="M26" s="16">
        <f>'Cash-Futures'!M289-'Cash-Futures'!M63</f>
        <v>9.4066666666666663</v>
      </c>
      <c r="N26" s="24">
        <f t="shared" si="1"/>
        <v>10.541048484848485</v>
      </c>
    </row>
    <row r="27" spans="1:14" ht="15.75">
      <c r="A27" s="4">
        <v>2003</v>
      </c>
      <c r="B27" s="16">
        <f>'Cash-Futures'!B290-'Cash-Futures'!B64</f>
        <v>12.915999999999997</v>
      </c>
      <c r="C27" s="16">
        <f>'Cash-Futures'!C290-'Cash-Futures'!C64</f>
        <v>13.951250000000002</v>
      </c>
      <c r="D27" s="16">
        <f>'Cash-Futures'!D290-'Cash-Futures'!D64</f>
        <v>16.611666666666665</v>
      </c>
      <c r="E27" s="16">
        <f>'Cash-Futures'!E290-'Cash-Futures'!E64</f>
        <v>15.824000000000012</v>
      </c>
      <c r="F27" s="16">
        <f>'Cash-Futures'!F290-'Cash-Futures'!F64</f>
        <v>14.935000000000002</v>
      </c>
      <c r="G27" s="16">
        <f>'Cash-Futures'!G290-'Cash-Futures'!G64</f>
        <v>15.909999999999997</v>
      </c>
      <c r="H27" s="16">
        <f>'Cash-Futures'!H290-'Cash-Futures'!H64</f>
        <v>10.86</v>
      </c>
      <c r="I27" s="16">
        <f>'Cash-Futures'!I290-'Cash-Futures'!I64</f>
        <v>7.6599999999999966</v>
      </c>
      <c r="J27" s="16">
        <f>'Cash-Futures'!J290-'Cash-Futures'!J64</f>
        <v>3.292500000000004</v>
      </c>
      <c r="K27" s="16">
        <f>'Cash-Futures'!K290-'Cash-Futures'!K64</f>
        <v>3.5369999999999919</v>
      </c>
      <c r="L27" s="16">
        <f>'Cash-Futures'!L290-'Cash-Futures'!L64</f>
        <v>4.4975000000000023</v>
      </c>
      <c r="M27" s="16">
        <f>'Cash-Futures'!M290-'Cash-Futures'!M64</f>
        <v>17.588333333333352</v>
      </c>
      <c r="N27" s="24">
        <f t="shared" si="1"/>
        <v>11.465270833333335</v>
      </c>
    </row>
    <row r="28" spans="1:14" ht="15.75">
      <c r="A28" s="4">
        <v>2004</v>
      </c>
      <c r="B28" s="16">
        <f>'Cash-Futures'!B291-'Cash-Futures'!B65</f>
        <v>27.052499999999995</v>
      </c>
      <c r="C28" s="16">
        <f>'Cash-Futures'!C291-'Cash-Futures'!C65</f>
        <v>27.632499999999993</v>
      </c>
      <c r="D28" s="16">
        <f>'Cash-Futures'!D291-'Cash-Futures'!D65</f>
        <v>22.667999999999992</v>
      </c>
      <c r="E28" s="16">
        <f>'Cash-Futures'!E291-'Cash-Futures'!E65</f>
        <v>20.03125</v>
      </c>
      <c r="F28" s="16">
        <f>'Cash-Futures'!F291-'Cash-Futures'!F65</f>
        <v>12.204999999999998</v>
      </c>
      <c r="G28" s="16">
        <f>'Cash-Futures'!G291-'Cash-Futures'!G65</f>
        <v>14.878333333333345</v>
      </c>
      <c r="H28" s="16">
        <f>'Cash-Futures'!H291-'Cash-Futures'!H65</f>
        <v>12.879999999999995</v>
      </c>
      <c r="I28" s="16">
        <f>'Cash-Futures'!I291-'Cash-Futures'!I65</f>
        <v>13.047500000000014</v>
      </c>
      <c r="J28" s="16">
        <f>'Cash-Futures'!J291-'Cash-Futures'!J65</f>
        <v>11.201249999999987</v>
      </c>
      <c r="K28" s="16">
        <f>'Cash-Futures'!K291-'Cash-Futures'!K65</f>
        <v>12.048333333333332</v>
      </c>
      <c r="L28" s="16">
        <f>'Cash-Futures'!L291-'Cash-Futures'!L65</f>
        <v>12.605000000000004</v>
      </c>
      <c r="M28" s="16">
        <f>'Cash-Futures'!M291-'Cash-Futures'!M65</f>
        <v>20.009999999999991</v>
      </c>
      <c r="N28" s="24">
        <f t="shared" si="1"/>
        <v>17.188305555555555</v>
      </c>
    </row>
    <row r="29" spans="1:14" ht="15.75">
      <c r="A29" s="4">
        <v>2005</v>
      </c>
      <c r="B29" s="16">
        <f>'Cash-Futures'!B292-'Cash-Futures'!B66</f>
        <v>22.715249999999997</v>
      </c>
      <c r="C29" s="16">
        <f>'Cash-Futures'!C292-'Cash-Futures'!C66</f>
        <v>29.612302631578942</v>
      </c>
      <c r="D29" s="16">
        <f>'Cash-Futures'!D292-'Cash-Futures'!D66</f>
        <v>26.887454545454531</v>
      </c>
      <c r="E29" s="16">
        <f>'Cash-Futures'!E292-'Cash-Futures'!E66</f>
        <v>25.57214285714285</v>
      </c>
      <c r="F29" s="16">
        <f>'Cash-Futures'!F292-'Cash-Futures'!F66</f>
        <v>28.95702380952379</v>
      </c>
      <c r="G29" s="16">
        <f>'Cash-Futures'!G292-'Cash-Futures'!G66</f>
        <v>19.013636363636351</v>
      </c>
      <c r="H29" s="16" t="s">
        <v>12</v>
      </c>
      <c r="I29" s="16">
        <f>'Cash-Futures'!I292-'Cash-Futures'!I66</f>
        <v>10.555289855072459</v>
      </c>
      <c r="J29" s="16">
        <f>'Cash-Futures'!J292-'Cash-Futures'!J66</f>
        <v>18.827964285714302</v>
      </c>
      <c r="K29" s="16">
        <f>'Cash-Futures'!K292-'Cash-Futures'!K66</f>
        <v>15.100059523809534</v>
      </c>
      <c r="L29" s="16">
        <f>'Cash-Futures'!L292-'Cash-Futures'!L66</f>
        <v>20.369666666666674</v>
      </c>
      <c r="M29" s="16">
        <f>'Cash-Futures'!M292-'Cash-Futures'!M66</f>
        <v>26.982500000000016</v>
      </c>
      <c r="N29" s="24">
        <f t="shared" si="1"/>
        <v>22.235753685327222</v>
      </c>
    </row>
    <row r="30" spans="1:14" ht="15.75">
      <c r="A30" s="4">
        <v>2006</v>
      </c>
      <c r="B30" s="16">
        <f>'Cash-Futures'!B293-'Cash-Futures'!B67</f>
        <v>32.225250000000003</v>
      </c>
      <c r="C30" s="16">
        <f>'Cash-Futures'!C293-'Cash-Futures'!C67</f>
        <v>34.428421052631563</v>
      </c>
      <c r="D30" s="16">
        <f>'Cash-Futures'!D293-'Cash-Futures'!D67</f>
        <v>32.453152173913068</v>
      </c>
      <c r="E30" s="16">
        <f>'Cash-Futures'!E293-'Cash-Futures'!E67</f>
        <v>26.528421052631586</v>
      </c>
      <c r="F30" s="16">
        <f>'Cash-Futures'!F293-'Cash-Futures'!F67</f>
        <v>21.790000000000006</v>
      </c>
      <c r="G30" s="16" t="s">
        <v>12</v>
      </c>
      <c r="H30" s="16" t="s">
        <v>12</v>
      </c>
      <c r="I30" s="16">
        <f>'Cash-Futures'!I293-'Cash-Futures'!I67</f>
        <v>13.873333333333349</v>
      </c>
      <c r="J30" s="16">
        <f>'Cash-Futures'!J293-'Cash-Futures'!J67</f>
        <v>11.226666666666659</v>
      </c>
      <c r="K30" s="16">
        <f>'Cash-Futures'!K293-'Cash-Futures'!K67</f>
        <v>13.128750000000011</v>
      </c>
      <c r="L30" s="16">
        <f>'Cash-Futures'!L293-'Cash-Futures'!L67</f>
        <v>11.174999999999997</v>
      </c>
      <c r="M30" s="16">
        <f>'Cash-Futures'!M293-'Cash-Futures'!M67</f>
        <v>6.8574999999999875</v>
      </c>
      <c r="N30" s="24">
        <f t="shared" ref="N30:N34" si="2">AVERAGE(B30:M30)</f>
        <v>20.368649427917624</v>
      </c>
    </row>
    <row r="31" spans="1:14" ht="15.75">
      <c r="A31" s="4">
        <v>2007</v>
      </c>
      <c r="B31" s="16">
        <f>'Cash-Futures'!B294-'Cash-Futures'!B68</f>
        <v>13.14</v>
      </c>
      <c r="C31" s="16">
        <f>'Cash-Futures'!C294-'Cash-Futures'!C68</f>
        <v>8.5600000000000023</v>
      </c>
      <c r="D31" s="16">
        <f>'Cash-Futures'!D294-'Cash-Futures'!D68</f>
        <v>10.560000000000002</v>
      </c>
      <c r="E31" s="16">
        <f>'Cash-Futures'!E294-'Cash-Futures'!E68</f>
        <v>6.8200000000000074</v>
      </c>
      <c r="F31" s="16">
        <f>'Cash-Futures'!F294-'Cash-Futures'!F68</f>
        <v>6.1599999999999966</v>
      </c>
      <c r="G31" s="16">
        <f>'Cash-Futures'!G294-'Cash-Futures'!G68</f>
        <v>7.4599999999999937</v>
      </c>
      <c r="H31" s="16" t="s">
        <v>12</v>
      </c>
      <c r="I31" s="16">
        <f>'Cash-Futures'!I294-'Cash-Futures'!I68</f>
        <v>1.6800000000000068</v>
      </c>
      <c r="J31" s="16">
        <f>'Cash-Futures'!J294-'Cash-Futures'!J68</f>
        <v>3.5300000000000011</v>
      </c>
      <c r="K31" s="16">
        <f>'Cash-Futures'!K294-'Cash-Futures'!K68</f>
        <v>0.90999999999999659</v>
      </c>
      <c r="L31" s="16">
        <f>'Cash-Futures'!L294-'Cash-Futures'!L68</f>
        <v>2.8299999999999983</v>
      </c>
      <c r="M31" s="16">
        <f>'Cash-Futures'!M294-'Cash-Futures'!M68</f>
        <v>7.8699999999999903</v>
      </c>
      <c r="N31" s="24">
        <f t="shared" si="2"/>
        <v>6.3199999999999994</v>
      </c>
    </row>
    <row r="32" spans="1:14" ht="15.75">
      <c r="A32" s="4">
        <v>2008</v>
      </c>
      <c r="B32" s="16">
        <f>'Cash-Futures'!B295-'Cash-Futures'!B69</f>
        <v>11.159999999999997</v>
      </c>
      <c r="C32" s="16">
        <f>'Cash-Futures'!C295-'Cash-Futures'!C69</f>
        <v>12.439999999999998</v>
      </c>
      <c r="D32" s="16">
        <f>'Cash-Futures'!D295-'Cash-Futures'!D69</f>
        <v>15.200000000000003</v>
      </c>
      <c r="E32" s="16">
        <f>'Cash-Futures'!E295-'Cash-Futures'!E69</f>
        <v>6.4300000000000068</v>
      </c>
      <c r="F32" s="16">
        <f>'Cash-Futures'!F295-'Cash-Futures'!F69</f>
        <v>0.65999999999999659</v>
      </c>
      <c r="G32" s="16">
        <f>'Cash-Futures'!G295-'Cash-Futures'!G69</f>
        <v>-0.12999999999999545</v>
      </c>
      <c r="H32" s="16">
        <f>'Cash-Futures'!H295-'Cash-Futures'!H69</f>
        <v>-3.9699999999999989</v>
      </c>
      <c r="I32" s="16">
        <f>'Cash-Futures'!I295-'Cash-Futures'!I69</f>
        <v>-6.7800000000000011</v>
      </c>
      <c r="J32" s="16">
        <f>'Cash-Futures'!J295-'Cash-Futures'!J69</f>
        <v>-5.039999999999992</v>
      </c>
      <c r="K32" s="16">
        <f>'Cash-Futures'!K295-'Cash-Futures'!K69</f>
        <v>-4.2099999999999937</v>
      </c>
      <c r="L32" s="16">
        <f>'Cash-Futures'!L295-'Cash-Futures'!L69</f>
        <v>-1.3000000000000114</v>
      </c>
      <c r="M32" s="16">
        <f>'Cash-Futures'!M295-'Cash-Futures'!M69</f>
        <v>-2.3799999999999955</v>
      </c>
      <c r="N32" s="24">
        <f t="shared" si="2"/>
        <v>1.840000000000001</v>
      </c>
    </row>
    <row r="33" spans="1:14" ht="15.75">
      <c r="A33" s="4">
        <v>2009</v>
      </c>
      <c r="B33" s="16">
        <f>'Cash-Futures'!B296-'Cash-Futures'!B70</f>
        <v>5.7999999999999972</v>
      </c>
      <c r="C33" s="16">
        <f>'Cash-Futures'!C296-'Cash-Futures'!C70</f>
        <v>8.3799999999999955</v>
      </c>
      <c r="D33" s="16">
        <f>'Cash-Futures'!D296-'Cash-Futures'!D70</f>
        <v>10.009999999999991</v>
      </c>
      <c r="E33" s="16">
        <f>'Cash-Futures'!E296-'Cash-Futures'!E70</f>
        <v>8.0300000000000011</v>
      </c>
      <c r="F33" s="16">
        <f>'Cash-Futures'!F296-'Cash-Futures'!F70</f>
        <v>7.5799999999999983</v>
      </c>
      <c r="G33" s="16">
        <f>'Cash-Futures'!G296-'Cash-Futures'!G70</f>
        <v>6.6299999999999955</v>
      </c>
      <c r="H33" s="16">
        <f>'Cash-Futures'!H296-'Cash-Futures'!H70</f>
        <v>3.9599999999999937</v>
      </c>
      <c r="I33" s="16">
        <f>'Cash-Futures'!I296-'Cash-Futures'!I70</f>
        <v>-0.81999999999999318</v>
      </c>
      <c r="J33" s="16">
        <f>'Cash-Futures'!J296-'Cash-Futures'!J70</f>
        <v>2.1099999999999994</v>
      </c>
      <c r="K33" s="16">
        <f>'Cash-Futures'!K296-'Cash-Futures'!K70</f>
        <v>3.4099999999999966</v>
      </c>
      <c r="L33" s="16">
        <f>'Cash-Futures'!L296-'Cash-Futures'!L70</f>
        <v>5.0537500762939374</v>
      </c>
      <c r="M33" s="16">
        <f>'Cash-Futures'!M296-'Cash-Futures'!M70</f>
        <v>8.5934094376997479</v>
      </c>
      <c r="N33" s="24">
        <f t="shared" si="2"/>
        <v>5.7280966261661383</v>
      </c>
    </row>
    <row r="34" spans="1:14" ht="15.75">
      <c r="A34" s="4">
        <v>2010</v>
      </c>
      <c r="B34" s="16">
        <f>'Cash-Futures'!B297-'Cash-Futures'!B71</f>
        <v>13.075788349352379</v>
      </c>
      <c r="C34" s="16">
        <f>'Cash-Futures'!C297-'Cash-Futures'!C71</f>
        <v>13.922368902909128</v>
      </c>
      <c r="D34" s="16">
        <f>'Cash-Futures'!D297-'Cash-Futures'!D71</f>
        <v>15.553478459897249</v>
      </c>
      <c r="E34" s="16">
        <f>'Cash-Futures'!E297-'Cash-Futures'!E71</f>
        <v>14.017499583851205</v>
      </c>
      <c r="F34" s="16">
        <f>'Cash-Futures'!F297-'Cash-Futures'!F71</f>
        <v>14.165249481201172</v>
      </c>
      <c r="G34" s="16">
        <f>'Cash-Futures'!G297-'Cash-Futures'!G71</f>
        <v>12.839318112460049</v>
      </c>
      <c r="H34" s="16">
        <f>'Cash-Futures'!H297-'Cash-Futures'!H71</f>
        <v>2.7452378772553914</v>
      </c>
      <c r="I34" s="16">
        <f>'Cash-Futures'!I297-'Cash-Futures'!I71</f>
        <v>15.46704587069425</v>
      </c>
      <c r="J34" s="16">
        <f>'Cash-Futures'!J297-'Cash-Futures'!J71</f>
        <v>11.649285496303023</v>
      </c>
      <c r="K34" s="16">
        <f>'Cash-Futures'!K297-'Cash-Futures'!K71</f>
        <v>12.094523664202001</v>
      </c>
      <c r="L34" s="16">
        <f>'Cash-Futures'!L297-'Cash-Futures'!L71</f>
        <v>11.436428062802278</v>
      </c>
      <c r="M34" s="16">
        <f>'Cash-Futures'!M297-'Cash-Futures'!M71</f>
        <v>11.244772616299727</v>
      </c>
      <c r="N34" s="24">
        <f t="shared" si="2"/>
        <v>12.350916373102322</v>
      </c>
    </row>
    <row r="35" spans="1:14" ht="15.75">
      <c r="A35" s="4">
        <v>2011</v>
      </c>
      <c r="B35" s="16">
        <f>'Cash-Futures'!B298-'Cash-Futures'!B72</f>
        <v>21.268749923706039</v>
      </c>
      <c r="C35" s="16">
        <f>'Cash-Futures'!C298-'Cash-Futures'!C72</f>
        <v>20.168158215974501</v>
      </c>
      <c r="D35" s="16">
        <f>'Cash-Futures'!D298-'Cash-Futures'!D72</f>
        <v>23.924348157799756</v>
      </c>
      <c r="E35" s="16">
        <f>'Cash-Futures'!E298-'Cash-Futures'!E72</f>
        <v>17.053749237060543</v>
      </c>
      <c r="F35" s="16">
        <f>'Cash-Futures'!F298-'Cash-Futures'!F72</f>
        <v>16.551429951985668</v>
      </c>
      <c r="G35" s="16">
        <f>'Cash-Futures'!G298-'Cash-Futures'!G72</f>
        <v>4.3034088828347024</v>
      </c>
      <c r="H35" s="16">
        <f>'Cash-Futures'!H298-'Cash-Futures'!H72</f>
        <v>-15.757499694824219</v>
      </c>
      <c r="I35" s="16">
        <f>'Cash-Futures'!I298-'Cash-Futures'!I72</f>
        <v>9.1413036844004694</v>
      </c>
      <c r="J35" s="16">
        <f>'Cash-Futures'!J298-'Cash-Futures'!J72</f>
        <v>7.3630948021298366</v>
      </c>
      <c r="K35" s="16">
        <f>'Cash-Futures'!K298-'Cash-Futures'!K72</f>
        <v>10.709523518880218</v>
      </c>
      <c r="L35" s="16">
        <f>'Cash-Futures'!L298-'Cash-Futures'!L72</f>
        <v>12.32142915271578</v>
      </c>
      <c r="M35" s="16">
        <f>'Cash-Futures'!M298-'Cash-Futures'!M72</f>
        <v>11.176903599330359</v>
      </c>
      <c r="N35" s="24">
        <f t="shared" ref="N35:N36" si="3">AVERAGE(B35:M35)</f>
        <v>11.518716619332805</v>
      </c>
    </row>
    <row r="36" spans="1:14" ht="15.75">
      <c r="A36" s="4">
        <v>2012</v>
      </c>
      <c r="B36" s="16">
        <f>'Cash-Futures'!B299-'Cash-Futures'!B73</f>
        <v>22.164999694824218</v>
      </c>
      <c r="C36" s="16">
        <f>'Cash-Futures'!C299-'Cash-Futures'!C73</f>
        <v>30.356999664306642</v>
      </c>
      <c r="D36" s="16">
        <f>'Cash-Futures'!D299-'Cash-Futures'!D73</f>
        <v>22.622727966308588</v>
      </c>
      <c r="E36" s="16">
        <f>'Cash-Futures'!E299-'Cash-Futures'!E73</f>
        <v>17.114999694824235</v>
      </c>
      <c r="F36" s="16">
        <f>'Cash-Futures'!F299-'Cash-Futures'!F73</f>
        <v>16.854316961115074</v>
      </c>
      <c r="G36" s="16">
        <f>'Cash-Futures'!G299-'Cash-Futures'!G73</f>
        <v>-7.219047909691227</v>
      </c>
      <c r="H36" s="16">
        <f>'Cash-Futures'!H299-'Cash-Futures'!H73</f>
        <v>-8.1345236642020211</v>
      </c>
      <c r="I36" s="16">
        <f>'Cash-Futures'!I299-'Cash-Futures'!I73</f>
        <v>17.00000013268513</v>
      </c>
      <c r="J36" s="16">
        <f>'Cash-Futures'!J299-'Cash-Futures'!J73</f>
        <v>15.779212132504114</v>
      </c>
      <c r="K36" s="16">
        <f>'Cash-Futures'!K299-'Cash-Futures'!K73</f>
        <v>7.3641285771909111</v>
      </c>
      <c r="L36" s="16">
        <f>'Cash-Futures'!L299-'Cash-Futures'!L73</f>
        <v>2.6195251464843636</v>
      </c>
      <c r="M36" s="16">
        <f>'Cash-Futures'!M299-'Cash-Futures'!M73</f>
        <v>3.2587525939941315</v>
      </c>
      <c r="N36" s="24">
        <f t="shared" si="3"/>
        <v>11.64850758252868</v>
      </c>
    </row>
    <row r="37" spans="1:14" ht="15.75">
      <c r="A37" s="4">
        <v>2013</v>
      </c>
      <c r="B37" s="16">
        <f>'Cash-Futures'!B300-'Cash-Futures'!B74</f>
        <v>13.019047764369418</v>
      </c>
      <c r="C37" s="16">
        <f>'Cash-Futures'!C300-'Cash-Futures'!C74</f>
        <v>15.263946725945743</v>
      </c>
      <c r="D37" s="16">
        <f>'Cash-Futures'!D300-'Cash-Futures'!D74</f>
        <v>11.463750000000005</v>
      </c>
      <c r="E37" s="16">
        <f>'Cash-Futures'!E300-'Cash-Futures'!E74</f>
        <v>11.759318459250721</v>
      </c>
      <c r="F37" s="16">
        <f>'Cash-Futures'!F300-'Cash-Futures'!F74</f>
        <v>12.306818736683255</v>
      </c>
      <c r="G37" s="16">
        <f>'Cash-Futures'!G300-'Cash-Futures'!G74</f>
        <v>21.69374969482422</v>
      </c>
      <c r="H37" s="16">
        <f>'Cash-Futures'!H300-'Cash-Futures'!H74</f>
        <v>3.0284083973277802</v>
      </c>
      <c r="I37" s="16">
        <f>'Cash-Futures'!I300-'Cash-Futures'!I74</f>
        <v>13.529544483531595</v>
      </c>
      <c r="J37" s="16">
        <f>'Cash-Futures'!J300-'Cash-Futures'!J74</f>
        <v>9.5474996948242392</v>
      </c>
      <c r="K37" s="16">
        <f>'Cash-Futures'!K300-'Cash-Futures'!K74</f>
        <v>14.437173621136225</v>
      </c>
      <c r="L37" s="16">
        <f>'Cash-Futures'!L300-'Cash-Futures'!L74</f>
        <v>13.103749694824216</v>
      </c>
      <c r="M37" s="16">
        <f>'Cash-Futures'!M300-'Cash-Futures'!M74</f>
        <v>17.957618321010045</v>
      </c>
      <c r="N37" s="24">
        <f t="shared" ref="N37:N38" si="4">AVERAGE(B37:M37)</f>
        <v>13.092552132810622</v>
      </c>
    </row>
    <row r="38" spans="1:14" ht="15.75">
      <c r="A38" s="4">
        <v>2014</v>
      </c>
      <c r="B38" s="16">
        <f>'Cash-Futures'!B301-'Cash-Futures'!B75</f>
        <v>29.48190403529577</v>
      </c>
      <c r="C38" s="16">
        <f>'Cash-Futures'!C301-'Cash-Futures'!C75</f>
        <v>35.715526476408314</v>
      </c>
      <c r="D38" s="16">
        <f>'Cash-Futures'!D301-'Cash-Futures'!D75</f>
        <v>39.125952526274176</v>
      </c>
      <c r="E38" s="16" t="s">
        <v>12</v>
      </c>
      <c r="F38" s="16">
        <f>'Cash-Futures'!F301-'Cash-Futures'!F75</f>
        <v>29.978333188011533</v>
      </c>
      <c r="G38" s="16" t="s">
        <v>12</v>
      </c>
      <c r="H38" s="16" t="s">
        <v>12</v>
      </c>
      <c r="I38" s="16">
        <f>'Cash-Futures'!I301-'Cash-Futures'!I75</f>
        <v>50.291191725957958</v>
      </c>
      <c r="J38" s="16">
        <f>'Cash-Futures'!J301-'Cash-Futures'!J75</f>
        <v>41.883808506556903</v>
      </c>
      <c r="K38" s="16">
        <f>'Cash-Futures'!K301-'Cash-Futures'!K75</f>
        <v>52.236304427437148</v>
      </c>
      <c r="L38" s="16">
        <f>'Cash-Futures'!L301-'Cash-Futures'!L75</f>
        <v>51.218157734117995</v>
      </c>
      <c r="M38" s="16">
        <f>'Cash-Futures'!M301-'Cash-Futures'!M75</f>
        <v>60.78000000000003</v>
      </c>
      <c r="N38" s="24">
        <f t="shared" si="4"/>
        <v>43.412353180006647</v>
      </c>
    </row>
    <row r="39" spans="1:14" ht="15.75">
      <c r="A39" s="4">
        <v>2015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"/>
      <c r="M39" s="1"/>
      <c r="N39" s="29"/>
    </row>
    <row r="40" spans="1:14" ht="15.75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"/>
      <c r="M40" s="1"/>
      <c r="N40" s="29"/>
    </row>
    <row r="41" spans="1:14" ht="15.75">
      <c r="A41" s="14"/>
      <c r="B41" s="82" t="s">
        <v>0</v>
      </c>
      <c r="C41" s="82" t="s">
        <v>1</v>
      </c>
      <c r="D41" s="82" t="s">
        <v>2</v>
      </c>
      <c r="E41" s="82" t="s">
        <v>3</v>
      </c>
      <c r="F41" s="82" t="s">
        <v>4</v>
      </c>
      <c r="G41" s="82" t="s">
        <v>5</v>
      </c>
      <c r="H41" s="82" t="s">
        <v>6</v>
      </c>
      <c r="I41" s="82" t="s">
        <v>7</v>
      </c>
      <c r="J41" s="82" t="s">
        <v>8</v>
      </c>
      <c r="K41" s="82" t="s">
        <v>9</v>
      </c>
      <c r="L41" s="82" t="s">
        <v>10</v>
      </c>
      <c r="M41" s="82" t="s">
        <v>11</v>
      </c>
      <c r="N41" s="17"/>
    </row>
    <row r="42" spans="1:14" ht="15.75">
      <c r="A42" s="32" t="s">
        <v>88</v>
      </c>
      <c r="B42" s="33">
        <f>AVERAGE(B7:B38)</f>
        <v>9.5654679567510197</v>
      </c>
      <c r="C42" s="33">
        <f t="shared" ref="C42:M42" si="5">AVERAGE(C7:C38)</f>
        <v>12.07178330546931</v>
      </c>
      <c r="D42" s="33">
        <f t="shared" si="5"/>
        <v>12.91895045482141</v>
      </c>
      <c r="E42" s="33">
        <f t="shared" si="5"/>
        <v>10.687250765867869</v>
      </c>
      <c r="F42" s="33">
        <f t="shared" si="5"/>
        <v>9.8525574623495977</v>
      </c>
      <c r="G42" s="33">
        <f t="shared" si="5"/>
        <v>7.2126166102739777</v>
      </c>
      <c r="H42" s="33">
        <f t="shared" si="5"/>
        <v>1.6147478720381079</v>
      </c>
      <c r="I42" s="33">
        <f t="shared" si="5"/>
        <v>6.3680832249213006</v>
      </c>
      <c r="J42" s="33">
        <f t="shared" si="5"/>
        <v>5.8547437223942858</v>
      </c>
      <c r="K42" s="33">
        <f t="shared" si="5"/>
        <v>4.8016397120647563</v>
      </c>
      <c r="L42" s="33">
        <f t="shared" si="5"/>
        <v>5.238788526552959</v>
      </c>
      <c r="M42" s="33">
        <f t="shared" si="5"/>
        <v>7.5097100199249391</v>
      </c>
      <c r="N42" s="2"/>
    </row>
    <row r="43" spans="1:14" ht="15.75">
      <c r="A43" s="32" t="s">
        <v>89</v>
      </c>
      <c r="B43" s="33">
        <f>STDEV(B7:B38)</f>
        <v>10.675860113326159</v>
      </c>
      <c r="C43" s="33">
        <f t="shared" ref="C43:M43" si="6">STDEV(C7:C38)</f>
        <v>11.355993368405276</v>
      </c>
      <c r="D43" s="33">
        <f t="shared" si="6"/>
        <v>10.160111122787702</v>
      </c>
      <c r="E43" s="33">
        <f t="shared" si="6"/>
        <v>7.3211857220914833</v>
      </c>
      <c r="F43" s="33">
        <f t="shared" si="6"/>
        <v>7.9108738541325971</v>
      </c>
      <c r="G43" s="33">
        <f t="shared" si="6"/>
        <v>7.2477415444005695</v>
      </c>
      <c r="H43" s="33">
        <f t="shared" si="6"/>
        <v>7.1801536659412246</v>
      </c>
      <c r="I43" s="33">
        <f t="shared" si="6"/>
        <v>11.443126769603827</v>
      </c>
      <c r="J43" s="33">
        <f t="shared" si="6"/>
        <v>9.1370277522117274</v>
      </c>
      <c r="K43" s="33">
        <f t="shared" si="6"/>
        <v>10.870962691881266</v>
      </c>
      <c r="L43" s="33">
        <f t="shared" si="6"/>
        <v>10.883224613509753</v>
      </c>
      <c r="M43" s="33">
        <f t="shared" si="6"/>
        <v>12.932270135018639</v>
      </c>
      <c r="N43" s="2"/>
    </row>
    <row r="44" spans="1:14" ht="15.75">
      <c r="A44" s="36" t="s">
        <v>90</v>
      </c>
      <c r="B44" s="37">
        <f>AVERAGE(B29:B38)</f>
        <v>18.405098976754783</v>
      </c>
      <c r="C44" s="37">
        <f t="shared" ref="C44:M44" si="7">AVERAGE(C29:C38)</f>
        <v>20.884772366975483</v>
      </c>
      <c r="D44" s="37">
        <f t="shared" si="7"/>
        <v>20.780086382964736</v>
      </c>
      <c r="E44" s="37">
        <f t="shared" si="7"/>
        <v>14.814014542751238</v>
      </c>
      <c r="F44" s="37">
        <f t="shared" si="7"/>
        <v>15.500317212852048</v>
      </c>
      <c r="G44" s="37">
        <f t="shared" si="7"/>
        <v>8.0738831430080111</v>
      </c>
      <c r="H44" s="37">
        <f t="shared" si="7"/>
        <v>-3.0213961807405121</v>
      </c>
      <c r="I44" s="37">
        <f t="shared" si="7"/>
        <v>12.393770908567522</v>
      </c>
      <c r="J44" s="37">
        <f t="shared" si="7"/>
        <v>11.687753158469908</v>
      </c>
      <c r="K44" s="37">
        <f t="shared" si="7"/>
        <v>12.518046333265605</v>
      </c>
      <c r="L44" s="37">
        <f t="shared" si="7"/>
        <v>12.882770653390523</v>
      </c>
      <c r="M44" s="37">
        <f t="shared" si="7"/>
        <v>15.234145656833402</v>
      </c>
      <c r="N44" s="2"/>
    </row>
    <row r="45" spans="1:14" ht="15.75">
      <c r="A45" s="36" t="s">
        <v>91</v>
      </c>
      <c r="B45" s="37">
        <f>STDEV(B29:B38)</f>
        <v>8.5056796884766932</v>
      </c>
      <c r="C45" s="37">
        <f t="shared" ref="C45:M45" si="8">STDEV(C29:C38)</f>
        <v>10.694964373579399</v>
      </c>
      <c r="D45" s="37">
        <f t="shared" si="8"/>
        <v>9.9392978171875548</v>
      </c>
      <c r="E45" s="37">
        <f t="shared" si="8"/>
        <v>7.5287782441769968</v>
      </c>
      <c r="F45" s="37">
        <f t="shared" si="8"/>
        <v>9.5183038031985436</v>
      </c>
      <c r="G45" s="37">
        <f t="shared" si="8"/>
        <v>9.604641005136985</v>
      </c>
      <c r="H45" s="37">
        <f t="shared" si="8"/>
        <v>7.8466088345681024</v>
      </c>
      <c r="I45" s="37">
        <f t="shared" si="8"/>
        <v>15.424859563699394</v>
      </c>
      <c r="J45" s="37">
        <f t="shared" si="8"/>
        <v>12.654036963462309</v>
      </c>
      <c r="K45" s="37">
        <f t="shared" si="8"/>
        <v>15.332632603324477</v>
      </c>
      <c r="L45" s="37">
        <f t="shared" si="8"/>
        <v>14.906615946551526</v>
      </c>
      <c r="M45" s="37">
        <f t="shared" si="8"/>
        <v>17.871170666189776</v>
      </c>
      <c r="N45" s="2"/>
    </row>
    <row r="46" spans="1:14" ht="15.75">
      <c r="A46" s="45" t="s">
        <v>92</v>
      </c>
      <c r="B46" s="38">
        <f>AVERAGE(B33:B38)</f>
        <v>17.46841496125797</v>
      </c>
      <c r="C46" s="38">
        <f t="shared" ref="C46:M46" si="9">AVERAGE(C33:C38)</f>
        <v>20.634499997590719</v>
      </c>
      <c r="D46" s="38">
        <f t="shared" si="9"/>
        <v>20.450042851713295</v>
      </c>
      <c r="E46" s="38">
        <f t="shared" si="9"/>
        <v>13.595113394997341</v>
      </c>
      <c r="F46" s="38">
        <f t="shared" si="9"/>
        <v>16.239358053166118</v>
      </c>
      <c r="G46" s="38">
        <f t="shared" si="9"/>
        <v>7.6494857560855483</v>
      </c>
      <c r="H46" s="38">
        <f t="shared" si="9"/>
        <v>-2.8316754168886149</v>
      </c>
      <c r="I46" s="38">
        <f t="shared" si="9"/>
        <v>17.434847649544903</v>
      </c>
      <c r="J46" s="38">
        <f t="shared" si="9"/>
        <v>14.722150105386353</v>
      </c>
      <c r="K46" s="38">
        <f t="shared" si="9"/>
        <v>16.708608968141082</v>
      </c>
      <c r="L46" s="38">
        <f t="shared" si="9"/>
        <v>15.958839977873096</v>
      </c>
      <c r="M46" s="38">
        <f t="shared" si="9"/>
        <v>18.835242761389008</v>
      </c>
      <c r="N46" s="2"/>
    </row>
    <row r="47" spans="1:14" ht="15.75">
      <c r="A47" s="45" t="s">
        <v>93</v>
      </c>
      <c r="B47" s="38">
        <f>STDEV(B33:B38)</f>
        <v>8.4388188561063018</v>
      </c>
      <c r="C47" s="38">
        <f t="shared" ref="C47:M47" si="10">STDEV(C33:C38)</f>
        <v>10.452273920521684</v>
      </c>
      <c r="D47" s="38">
        <f t="shared" si="10"/>
        <v>10.763877154120685</v>
      </c>
      <c r="E47" s="38">
        <f t="shared" si="10"/>
        <v>3.8363655225206141</v>
      </c>
      <c r="F47" s="38">
        <f t="shared" si="10"/>
        <v>7.5363953561542179</v>
      </c>
      <c r="G47" s="38">
        <f t="shared" si="10"/>
        <v>10.694444638305557</v>
      </c>
      <c r="H47" s="38">
        <f t="shared" si="10"/>
        <v>8.7573759192824792</v>
      </c>
      <c r="I47" s="38">
        <f t="shared" si="10"/>
        <v>17.325555744620498</v>
      </c>
      <c r="J47" s="38">
        <f t="shared" si="10"/>
        <v>14.059264534430849</v>
      </c>
      <c r="K47" s="38">
        <f t="shared" si="10"/>
        <v>17.825979282317387</v>
      </c>
      <c r="L47" s="38">
        <f t="shared" si="10"/>
        <v>17.787143121553751</v>
      </c>
      <c r="M47" s="38">
        <f t="shared" si="10"/>
        <v>21.089905054191952</v>
      </c>
      <c r="N47" s="2"/>
    </row>
    <row r="48" spans="1:14" ht="15.75">
      <c r="A48" s="48" t="s">
        <v>94</v>
      </c>
      <c r="B48" s="52">
        <f>B46+2*B47</f>
        <v>34.346052673470574</v>
      </c>
      <c r="C48" s="52">
        <f t="shared" ref="C48:M48" si="11">C46+2*C47</f>
        <v>41.53904783863409</v>
      </c>
      <c r="D48" s="52">
        <f t="shared" si="11"/>
        <v>41.977797159954662</v>
      </c>
      <c r="E48" s="52">
        <f t="shared" si="11"/>
        <v>21.267844440038569</v>
      </c>
      <c r="F48" s="52">
        <f t="shared" si="11"/>
        <v>31.312148765474554</v>
      </c>
      <c r="G48" s="52">
        <f t="shared" si="11"/>
        <v>29.038375032696663</v>
      </c>
      <c r="H48" s="52">
        <f t="shared" si="11"/>
        <v>14.683076421676343</v>
      </c>
      <c r="I48" s="52">
        <f t="shared" si="11"/>
        <v>52.085959138785896</v>
      </c>
      <c r="J48" s="52">
        <f t="shared" si="11"/>
        <v>42.840679174248052</v>
      </c>
      <c r="K48" s="52">
        <f t="shared" si="11"/>
        <v>52.36056753277586</v>
      </c>
      <c r="L48" s="52">
        <f t="shared" si="11"/>
        <v>51.533126220980598</v>
      </c>
      <c r="M48" s="52">
        <f t="shared" si="11"/>
        <v>61.015052869772916</v>
      </c>
      <c r="N48" s="2"/>
    </row>
    <row r="49" spans="1:14" ht="15.75">
      <c r="A49" s="48" t="s">
        <v>95</v>
      </c>
      <c r="B49" s="52">
        <f>B46-2*B47</f>
        <v>0.59077724904536666</v>
      </c>
      <c r="C49" s="52">
        <f t="shared" ref="C49:M49" si="12">C46-2*C47</f>
        <v>-0.2700478434526481</v>
      </c>
      <c r="D49" s="52">
        <f t="shared" si="12"/>
        <v>-1.0777114565280748</v>
      </c>
      <c r="E49" s="52">
        <f t="shared" si="12"/>
        <v>5.9223823499561128</v>
      </c>
      <c r="F49" s="52">
        <f t="shared" si="12"/>
        <v>1.1665673408576822</v>
      </c>
      <c r="G49" s="52">
        <f t="shared" si="12"/>
        <v>-13.739403520525565</v>
      </c>
      <c r="H49" s="52">
        <f t="shared" si="12"/>
        <v>-20.346427255453573</v>
      </c>
      <c r="I49" s="52">
        <f t="shared" si="12"/>
        <v>-17.216263839696094</v>
      </c>
      <c r="J49" s="52">
        <f t="shared" si="12"/>
        <v>-13.396378963475344</v>
      </c>
      <c r="K49" s="52">
        <f t="shared" si="12"/>
        <v>-18.943349596493693</v>
      </c>
      <c r="L49" s="52">
        <f t="shared" si="12"/>
        <v>-19.615446265234404</v>
      </c>
      <c r="M49" s="52">
        <f t="shared" si="12"/>
        <v>-23.344567346994896</v>
      </c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.75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6.5" thickBot="1">
      <c r="A53" s="5"/>
      <c r="B53" s="6" t="s">
        <v>0</v>
      </c>
      <c r="C53" s="6" t="s">
        <v>1</v>
      </c>
      <c r="D53" s="6" t="s">
        <v>2</v>
      </c>
      <c r="E53" s="6" t="s">
        <v>3</v>
      </c>
      <c r="F53" s="6" t="s">
        <v>4</v>
      </c>
      <c r="G53" s="6" t="s">
        <v>5</v>
      </c>
      <c r="H53" s="6" t="s">
        <v>6</v>
      </c>
      <c r="I53" s="6" t="s">
        <v>7</v>
      </c>
      <c r="J53" s="6" t="s">
        <v>8</v>
      </c>
      <c r="K53" s="6" t="s">
        <v>9</v>
      </c>
      <c r="L53" s="6" t="s">
        <v>10</v>
      </c>
      <c r="M53" s="6" t="s">
        <v>11</v>
      </c>
      <c r="N53" s="15" t="s">
        <v>13</v>
      </c>
    </row>
    <row r="54" spans="1:14" ht="16.5" thickTop="1">
      <c r="A54" s="7">
        <v>1983</v>
      </c>
      <c r="B54" s="16">
        <f>'Cash-Futures'!B317-'Cash-Futures'!B44</f>
        <v>-8.39</v>
      </c>
      <c r="C54" s="16">
        <f>'Cash-Futures'!C317-'Cash-Futures'!C44</f>
        <v>-7.240000000000002</v>
      </c>
      <c r="D54" s="16">
        <f>'Cash-Futures'!D317-'Cash-Futures'!D44</f>
        <v>-4.5900000000000034</v>
      </c>
      <c r="E54" s="16">
        <f>'Cash-Futures'!E317-'Cash-Futures'!E44</f>
        <v>-3.8599999999999994</v>
      </c>
      <c r="F54" s="16">
        <f>'Cash-Futures'!F317-'Cash-Futures'!F44</f>
        <v>-2.2199999999999989</v>
      </c>
      <c r="G54" s="16">
        <f>'Cash-Futures'!G317-'Cash-Futures'!G44</f>
        <v>-2.1399999999999935</v>
      </c>
      <c r="H54" s="16">
        <f>'Cash-Futures'!H317-'Cash-Futures'!H44</f>
        <v>-4.7999999999999972</v>
      </c>
      <c r="I54" s="16">
        <f>'Cash-Futures'!I317-'Cash-Futures'!I44</f>
        <v>-6.8100000000000023</v>
      </c>
      <c r="J54" s="16">
        <f>'Cash-Futures'!J317-'Cash-Futures'!J44</f>
        <v>-6.2899999999999991</v>
      </c>
      <c r="K54" s="16">
        <f>'Cash-Futures'!K317-'Cash-Futures'!K44</f>
        <v>-7.7700000000000031</v>
      </c>
      <c r="L54" s="16">
        <f>'Cash-Futures'!L317-'Cash-Futures'!L44</f>
        <v>-9.0899999999999963</v>
      </c>
      <c r="M54" s="16">
        <f>'Cash-Futures'!M317-'Cash-Futures'!M44</f>
        <v>-9.7299999999999969</v>
      </c>
      <c r="N54" s="23">
        <f>AVERAGE(B54:M54)</f>
        <v>-6.0774999999999997</v>
      </c>
    </row>
    <row r="55" spans="1:14" ht="15.75">
      <c r="A55" s="4">
        <v>1984</v>
      </c>
      <c r="B55" s="16">
        <f>'Cash-Futures'!B318-'Cash-Futures'!B45</f>
        <v>-9.9200000000000017</v>
      </c>
      <c r="C55" s="16">
        <f>'Cash-Futures'!C318-'Cash-Futures'!C45</f>
        <v>-8.4099999999999966</v>
      </c>
      <c r="D55" s="16">
        <f>'Cash-Futures'!D318-'Cash-Futures'!D45</f>
        <v>-8.14</v>
      </c>
      <c r="E55" s="16">
        <f>'Cash-Futures'!E318-'Cash-Futures'!E45</f>
        <v>-7.1200000000000045</v>
      </c>
      <c r="F55" s="16">
        <f>'Cash-Futures'!F318-'Cash-Futures'!F45</f>
        <v>-4.7800000000000011</v>
      </c>
      <c r="G55" s="16">
        <f>'Cash-Futures'!G318-'Cash-Futures'!G45</f>
        <v>-5.9899999999999949</v>
      </c>
      <c r="H55" s="16">
        <f>'Cash-Futures'!H318-'Cash-Futures'!H45</f>
        <v>-7.3600000000000065</v>
      </c>
      <c r="I55" s="16">
        <f>'Cash-Futures'!I318-'Cash-Futures'!I45</f>
        <v>-5.0300000000000082</v>
      </c>
      <c r="J55" s="16">
        <f>'Cash-Futures'!J318-'Cash-Futures'!J45</f>
        <v>-7.1100000000000065</v>
      </c>
      <c r="K55" s="16">
        <f>'Cash-Futures'!K318-'Cash-Futures'!K45</f>
        <v>-9.5799999999999983</v>
      </c>
      <c r="L55" s="16">
        <f>'Cash-Futures'!L318-'Cash-Futures'!L45</f>
        <v>-11.850000000000001</v>
      </c>
      <c r="M55" s="16">
        <f>'Cash-Futures'!M318-'Cash-Futures'!M45</f>
        <v>-11.180000000000007</v>
      </c>
      <c r="N55" s="24">
        <f t="shared" ref="N55:N70" si="13">AVERAGE(B55:M55)</f>
        <v>-8.0391666666666683</v>
      </c>
    </row>
    <row r="56" spans="1:14" ht="15.75">
      <c r="A56" s="4">
        <v>1985</v>
      </c>
      <c r="B56" s="16">
        <f>'Cash-Futures'!B319-'Cash-Futures'!B46</f>
        <v>-10.18</v>
      </c>
      <c r="C56" s="16">
        <f>'Cash-Futures'!C319-'Cash-Futures'!C46</f>
        <v>-8.89</v>
      </c>
      <c r="D56" s="16">
        <f>'Cash-Futures'!D319-'Cash-Futures'!D46</f>
        <v>-5.3000000000000043</v>
      </c>
      <c r="E56" s="16">
        <f>'Cash-Futures'!E319-'Cash-Futures'!E46</f>
        <v>-2.6599999999999966</v>
      </c>
      <c r="F56" s="16">
        <f>'Cash-Futures'!F319-'Cash-Futures'!F46</f>
        <v>-3.3700000000000045</v>
      </c>
      <c r="G56" s="16">
        <f>'Cash-Futures'!G319-'Cash-Futures'!G46</f>
        <v>-6.2599999999999909</v>
      </c>
      <c r="H56" s="16">
        <f>'Cash-Futures'!H319-'Cash-Futures'!H46</f>
        <v>-6.2800000000000011</v>
      </c>
      <c r="I56" s="16">
        <f>'Cash-Futures'!I319-'Cash-Futures'!I46</f>
        <v>-6.8100000000000023</v>
      </c>
      <c r="J56" s="16">
        <f>'Cash-Futures'!J319-'Cash-Futures'!J46</f>
        <v>-5.759999999999998</v>
      </c>
      <c r="K56" s="16">
        <f>'Cash-Futures'!K319-'Cash-Futures'!K46</f>
        <v>-8.730000000000004</v>
      </c>
      <c r="L56" s="16">
        <f>'Cash-Futures'!L319-'Cash-Futures'!L46</f>
        <v>-8.720000000000006</v>
      </c>
      <c r="M56" s="16">
        <f>'Cash-Futures'!M319-'Cash-Futures'!M46</f>
        <v>-10.709999999999994</v>
      </c>
      <c r="N56" s="24">
        <f t="shared" si="13"/>
        <v>-6.9725000000000001</v>
      </c>
    </row>
    <row r="57" spans="1:14" ht="15.75">
      <c r="A57" s="4">
        <v>1986</v>
      </c>
      <c r="B57" s="16">
        <f>'Cash-Futures'!B320-'Cash-Futures'!B47</f>
        <v>-9.1499999999999986</v>
      </c>
      <c r="C57" s="16">
        <f>'Cash-Futures'!C320-'Cash-Futures'!C47</f>
        <v>-6.6500000000000057</v>
      </c>
      <c r="D57" s="16">
        <f>'Cash-Futures'!D320-'Cash-Futures'!D47</f>
        <v>-2.7399999999999949</v>
      </c>
      <c r="E57" s="16">
        <f>'Cash-Futures'!E320-'Cash-Futures'!E47</f>
        <v>-0.46999999999999886</v>
      </c>
      <c r="F57" s="16">
        <f>'Cash-Futures'!F320-'Cash-Futures'!F47</f>
        <v>1.0599999999999952</v>
      </c>
      <c r="G57" s="16">
        <f>'Cash-Futures'!G320-'Cash-Futures'!G47</f>
        <v>-0.39999999999999858</v>
      </c>
      <c r="H57" s="16">
        <f>'Cash-Futures'!H320-'Cash-Futures'!H47</f>
        <v>-8.6499999999999986</v>
      </c>
      <c r="I57" s="16">
        <f>'Cash-Futures'!I320-'Cash-Futures'!I47</f>
        <v>-6.6200000000000045</v>
      </c>
      <c r="J57" s="16">
        <f>'Cash-Futures'!J320-'Cash-Futures'!J47</f>
        <v>-3.6899999999999977</v>
      </c>
      <c r="K57" s="16">
        <f>'Cash-Futures'!K320-'Cash-Futures'!K47</f>
        <v>-3</v>
      </c>
      <c r="L57" s="16">
        <f>'Cash-Futures'!L320-'Cash-Futures'!L47</f>
        <v>-3.4799999999999969</v>
      </c>
      <c r="M57" s="16">
        <f>'Cash-Futures'!M320-'Cash-Futures'!M47</f>
        <v>-0.92999999999999972</v>
      </c>
      <c r="N57" s="24">
        <f t="shared" si="13"/>
        <v>-3.7266666666666666</v>
      </c>
    </row>
    <row r="58" spans="1:14" ht="15.75">
      <c r="A58" s="4">
        <v>1987</v>
      </c>
      <c r="B58" s="16">
        <f>'Cash-Futures'!B321-'Cash-Futures'!B48</f>
        <v>-0.38999999999999346</v>
      </c>
      <c r="C58" s="16">
        <f>'Cash-Futures'!C321-'Cash-Futures'!C48</f>
        <v>-0.90999999999999659</v>
      </c>
      <c r="D58" s="16">
        <f>'Cash-Futures'!D321-'Cash-Futures'!D48</f>
        <v>0.76999999999999602</v>
      </c>
      <c r="E58" s="16">
        <f>'Cash-Futures'!E321-'Cash-Futures'!E48</f>
        <v>-0.23000000000000398</v>
      </c>
      <c r="F58" s="16">
        <f>'Cash-Futures'!F321-'Cash-Futures'!F48</f>
        <v>0.56000000000000227</v>
      </c>
      <c r="G58" s="16">
        <f>'Cash-Futures'!G321-'Cash-Futures'!G48</f>
        <v>1.1199999999999903</v>
      </c>
      <c r="H58" s="16">
        <f>'Cash-Futures'!H321-'Cash-Futures'!H48</f>
        <v>-0.65999999999999659</v>
      </c>
      <c r="I58" s="16">
        <f>'Cash-Futures'!I321-'Cash-Futures'!I48</f>
        <v>-2.3200000000000074</v>
      </c>
      <c r="J58" s="16">
        <f>'Cash-Futures'!J321-'Cash-Futures'!J48</f>
        <v>-2.5</v>
      </c>
      <c r="K58" s="16">
        <f>'Cash-Futures'!K321-'Cash-Futures'!K48</f>
        <v>-5.5299999999999869</v>
      </c>
      <c r="L58" s="16">
        <f>'Cash-Futures'!L321-'Cash-Futures'!L48</f>
        <v>4</v>
      </c>
      <c r="M58" s="16">
        <f>'Cash-Futures'!M321-'Cash-Futures'!M48</f>
        <v>3.7900000000000063</v>
      </c>
      <c r="N58" s="24">
        <f t="shared" si="13"/>
        <v>-0.19166666666666585</v>
      </c>
    </row>
    <row r="59" spans="1:14" ht="15.75">
      <c r="A59" s="4">
        <v>1988</v>
      </c>
      <c r="B59" s="16">
        <f>'Cash-Futures'!B322-'Cash-Futures'!B49</f>
        <v>2.1000000000000085</v>
      </c>
      <c r="C59" s="16">
        <f>'Cash-Futures'!C322-'Cash-Futures'!C49</f>
        <v>1.8100000000000023</v>
      </c>
      <c r="D59" s="16">
        <f>'Cash-Futures'!D322-'Cash-Futures'!D49</f>
        <v>1.7600000000000051</v>
      </c>
      <c r="E59" s="16">
        <f>'Cash-Futures'!E322-'Cash-Futures'!E49</f>
        <v>2.3200000000000074</v>
      </c>
      <c r="F59" s="16">
        <f>'Cash-Futures'!F322-'Cash-Futures'!F49</f>
        <v>1.519999999999996</v>
      </c>
      <c r="G59" s="16">
        <f>'Cash-Futures'!G322-'Cash-Futures'!G49</f>
        <v>7.3700000000000045</v>
      </c>
      <c r="H59" s="16">
        <f>'Cash-Futures'!H322-'Cash-Futures'!H49</f>
        <v>-3.75</v>
      </c>
      <c r="I59" s="16">
        <f>'Cash-Futures'!I322-'Cash-Futures'!I49</f>
        <v>-1.8599999999999994</v>
      </c>
      <c r="J59" s="16">
        <f>'Cash-Futures'!J322-'Cash-Futures'!J49</f>
        <v>0.57999999999999829</v>
      </c>
      <c r="K59" s="16">
        <f>'Cash-Futures'!K322-'Cash-Futures'!K49</f>
        <v>2.0900000000000034</v>
      </c>
      <c r="L59" s="16">
        <f>'Cash-Futures'!L322-'Cash-Futures'!L49</f>
        <v>0.10999999999999943</v>
      </c>
      <c r="M59" s="16">
        <f>'Cash-Futures'!M322-'Cash-Futures'!M49</f>
        <v>-2.3900000000000006</v>
      </c>
      <c r="N59" s="24">
        <f t="shared" si="13"/>
        <v>0.97166666666666879</v>
      </c>
    </row>
    <row r="60" spans="1:14" ht="15.75">
      <c r="A60" s="4">
        <v>1989</v>
      </c>
      <c r="B60" s="16">
        <f>'Cash-Futures'!B323-'Cash-Futures'!B50</f>
        <v>-0.17000000000000171</v>
      </c>
      <c r="C60" s="16">
        <f>'Cash-Futures'!C323-'Cash-Futures'!C50</f>
        <v>-0.93999999999999773</v>
      </c>
      <c r="D60" s="16">
        <f>'Cash-Futures'!D323-'Cash-Futures'!D50</f>
        <v>0.81000000000000227</v>
      </c>
      <c r="E60" s="16">
        <f>'Cash-Futures'!E323-'Cash-Futures'!E50</f>
        <v>2.8999999999999915</v>
      </c>
      <c r="F60" s="16">
        <f>'Cash-Futures'!F323-'Cash-Futures'!F50</f>
        <v>2.3999999999999915</v>
      </c>
      <c r="G60" s="16">
        <f>'Cash-Futures'!G323-'Cash-Futures'!G50</f>
        <v>3.75</v>
      </c>
      <c r="H60" s="16">
        <f>'Cash-Futures'!H323-'Cash-Futures'!H50</f>
        <v>3.9099999999999966</v>
      </c>
      <c r="I60" s="16">
        <f>'Cash-Futures'!I323-'Cash-Futures'!I50</f>
        <v>-1.0300000000000011</v>
      </c>
      <c r="J60" s="16">
        <f>'Cash-Futures'!J323-'Cash-Futures'!J50</f>
        <v>-2.980000000000004</v>
      </c>
      <c r="K60" s="16">
        <f>'Cash-Futures'!K323-'Cash-Futures'!K50</f>
        <v>-1.6599999999999966</v>
      </c>
      <c r="L60" s="16">
        <f>'Cash-Futures'!L323-'Cash-Futures'!L50</f>
        <v>-0.32000000000000739</v>
      </c>
      <c r="M60" s="16">
        <f>'Cash-Futures'!M323-'Cash-Futures'!M50</f>
        <v>-1.4200000000000017</v>
      </c>
      <c r="N60" s="24">
        <f t="shared" si="13"/>
        <v>0.43749999999999761</v>
      </c>
    </row>
    <row r="61" spans="1:14" ht="15.75">
      <c r="A61" s="4">
        <v>1990</v>
      </c>
      <c r="B61" s="16">
        <f>'Cash-Futures'!B324-'Cash-Futures'!B51</f>
        <v>7.9999999999998295E-2</v>
      </c>
      <c r="C61" s="16">
        <f>'Cash-Futures'!C324-'Cash-Futures'!C51</f>
        <v>2.6600000000000108</v>
      </c>
      <c r="D61" s="16">
        <f>'Cash-Futures'!D324-'Cash-Futures'!D51</f>
        <v>2.9099999999999966</v>
      </c>
      <c r="E61" s="16">
        <f>'Cash-Futures'!E324-'Cash-Futures'!E51</f>
        <v>4.3999999999999915</v>
      </c>
      <c r="F61" s="16">
        <f>'Cash-Futures'!F324-'Cash-Futures'!F51</f>
        <v>3.6600000000000108</v>
      </c>
      <c r="G61" s="16">
        <f>'Cash-Futures'!G324-'Cash-Futures'!G51</f>
        <v>5.0999999999999943</v>
      </c>
      <c r="H61" s="16">
        <f>'Cash-Futures'!H324-'Cash-Futures'!H51</f>
        <v>3.7199999999999989</v>
      </c>
      <c r="I61" s="16">
        <f>'Cash-Futures'!I324-'Cash-Futures'!I51</f>
        <v>-2.1000000000000085</v>
      </c>
      <c r="J61" s="16">
        <f>'Cash-Futures'!J324-'Cash-Futures'!J51</f>
        <v>-2.730000000000004</v>
      </c>
      <c r="K61" s="16">
        <f>'Cash-Futures'!K324-'Cash-Futures'!K51</f>
        <v>0.38999999999998636</v>
      </c>
      <c r="L61" s="16">
        <f>'Cash-Futures'!L324-'Cash-Futures'!L51</f>
        <v>2.6700000000000017</v>
      </c>
      <c r="M61" s="16">
        <f>'Cash-Futures'!M324-'Cash-Futures'!M51</f>
        <v>2.5</v>
      </c>
      <c r="N61" s="24">
        <f t="shared" si="13"/>
        <v>1.9383333333333315</v>
      </c>
    </row>
    <row r="62" spans="1:14" ht="15.75">
      <c r="A62" s="4">
        <v>1991</v>
      </c>
      <c r="B62" s="16">
        <f>'Cash-Futures'!B325-'Cash-Futures'!B52</f>
        <v>3.1400000000000006</v>
      </c>
      <c r="C62" s="16">
        <f>'Cash-Futures'!C325-'Cash-Futures'!C52</f>
        <v>7.730000000000004</v>
      </c>
      <c r="D62" s="16">
        <f>'Cash-Futures'!D325-'Cash-Futures'!D52</f>
        <v>9.6899999999999977</v>
      </c>
      <c r="E62" s="16">
        <f>'Cash-Futures'!E325-'Cash-Futures'!E52</f>
        <v>9.1799999999999926</v>
      </c>
      <c r="F62" s="16">
        <f>'Cash-Futures'!F325-'Cash-Futures'!F52</f>
        <v>10.920000000000002</v>
      </c>
      <c r="G62" s="16">
        <f>'Cash-Futures'!G325-'Cash-Futures'!G52</f>
        <v>9.61</v>
      </c>
      <c r="H62" s="16">
        <f>'Cash-Futures'!H325-'Cash-Futures'!H52</f>
        <v>0.68000000000000682</v>
      </c>
      <c r="I62" s="16">
        <f>'Cash-Futures'!I325-'Cash-Futures'!I52</f>
        <v>-2.75</v>
      </c>
      <c r="J62" s="16">
        <f>'Cash-Futures'!J325-'Cash-Futures'!J52</f>
        <v>2.2599999999999909</v>
      </c>
      <c r="K62" s="16">
        <f>'Cash-Futures'!K325-'Cash-Futures'!K52</f>
        <v>2.0600000000000023</v>
      </c>
      <c r="L62" s="16">
        <f>'Cash-Futures'!L325-'Cash-Futures'!L52</f>
        <v>2.6499999999999915</v>
      </c>
      <c r="M62" s="16">
        <f>'Cash-Futures'!M325-'Cash-Futures'!M52</f>
        <v>3.3900000000000006</v>
      </c>
      <c r="N62" s="24">
        <f t="shared" si="13"/>
        <v>4.879999999999999</v>
      </c>
    </row>
    <row r="63" spans="1:14" ht="15.75">
      <c r="A63" s="4">
        <v>1992</v>
      </c>
      <c r="B63" s="16">
        <f>'Cash-Futures'!B326-'Cash-Futures'!B53</f>
        <v>4.4099999999999966</v>
      </c>
      <c r="C63" s="16">
        <f>'Cash-Futures'!C326-'Cash-Futures'!C53</f>
        <v>8.0300000000000011</v>
      </c>
      <c r="D63" s="16">
        <f>'Cash-Futures'!D326-'Cash-Futures'!D53</f>
        <v>6.4300000000000068</v>
      </c>
      <c r="E63" s="16">
        <f>'Cash-Futures'!E326-'Cash-Futures'!E53</f>
        <v>5.6599999999999966</v>
      </c>
      <c r="F63" s="16">
        <f>'Cash-Futures'!F326-'Cash-Futures'!F53</f>
        <v>2.6700000000000017</v>
      </c>
      <c r="G63" s="16">
        <f>'Cash-Futures'!G326-'Cash-Futures'!G53</f>
        <v>4.3100000000000023</v>
      </c>
      <c r="H63" s="16" t="s">
        <v>12</v>
      </c>
      <c r="I63" s="16">
        <f>'Cash-Futures'!I326-'Cash-Futures'!I53</f>
        <v>-1.3300000000000125</v>
      </c>
      <c r="J63" s="16">
        <f>'Cash-Futures'!J326-'Cash-Futures'!J53</f>
        <v>0.12999999999999545</v>
      </c>
      <c r="K63" s="16">
        <f>'Cash-Futures'!K326-'Cash-Futures'!K53</f>
        <v>-0.51999999999999602</v>
      </c>
      <c r="L63" s="16">
        <f>'Cash-Futures'!L326-'Cash-Futures'!L53</f>
        <v>-0.60000000000000853</v>
      </c>
      <c r="M63" s="16">
        <f>'Cash-Futures'!M326-'Cash-Futures'!M53</f>
        <v>1.2999999999999972</v>
      </c>
      <c r="N63" s="24">
        <f t="shared" si="13"/>
        <v>2.7718181818181802</v>
      </c>
    </row>
    <row r="64" spans="1:14" ht="15.75">
      <c r="A64" s="4">
        <v>1993</v>
      </c>
      <c r="B64" s="16">
        <f>'Cash-Futures'!B327-'Cash-Futures'!B54</f>
        <v>1.9300000000000068</v>
      </c>
      <c r="C64" s="16">
        <f>'Cash-Futures'!C327-'Cash-Futures'!C54</f>
        <v>4.769999999999996</v>
      </c>
      <c r="D64" s="16">
        <f>'Cash-Futures'!D327-'Cash-Futures'!D54</f>
        <v>8.210000000000008</v>
      </c>
      <c r="E64" s="16">
        <f>'Cash-Futures'!E327-'Cash-Futures'!E54</f>
        <v>4.8100000000000023</v>
      </c>
      <c r="F64" s="16">
        <f>'Cash-Futures'!F327-'Cash-Futures'!F54</f>
        <v>8.1800000000000068</v>
      </c>
      <c r="G64" s="16">
        <f>'Cash-Futures'!G327-'Cash-Futures'!G54</f>
        <v>5.6099999999999994</v>
      </c>
      <c r="H64" s="16">
        <f>'Cash-Futures'!H327-'Cash-Futures'!H54</f>
        <v>3.4200000000000017</v>
      </c>
      <c r="I64" s="16">
        <f>'Cash-Futures'!I327-'Cash-Futures'!I54</f>
        <v>-4.7700000000000102</v>
      </c>
      <c r="J64" s="16">
        <f>'Cash-Futures'!J327-'Cash-Futures'!J54</f>
        <v>0.28999999999999204</v>
      </c>
      <c r="K64" s="16">
        <f>'Cash-Futures'!K327-'Cash-Futures'!K54</f>
        <v>2.4500000000000028</v>
      </c>
      <c r="L64" s="16">
        <f>'Cash-Futures'!L327-'Cash-Futures'!L54</f>
        <v>2.6800000000000068</v>
      </c>
      <c r="M64" s="16">
        <f>'Cash-Futures'!M327-'Cash-Futures'!M54</f>
        <v>2.6999999999999886</v>
      </c>
      <c r="N64" s="24">
        <f t="shared" si="13"/>
        <v>3.3566666666666669</v>
      </c>
    </row>
    <row r="65" spans="1:14" ht="15.75">
      <c r="A65" s="4">
        <v>1994</v>
      </c>
      <c r="B65" s="16">
        <f>'Cash-Futures'!B328-'Cash-Futures'!B55</f>
        <v>3.7000000000000028</v>
      </c>
      <c r="C65" s="16">
        <f>'Cash-Futures'!C328-'Cash-Futures'!C55</f>
        <v>4.8299999999999983</v>
      </c>
      <c r="D65" s="16">
        <f>'Cash-Futures'!D328-'Cash-Futures'!D55</f>
        <v>8.0599999999999881</v>
      </c>
      <c r="E65" s="16">
        <f>'Cash-Futures'!E328-'Cash-Futures'!E55</f>
        <v>8.2599999999999909</v>
      </c>
      <c r="F65" s="16">
        <f>'Cash-Futures'!F328-'Cash-Futures'!F55</f>
        <v>7.9200000000000017</v>
      </c>
      <c r="G65" s="16">
        <f>'Cash-Futures'!G328-'Cash-Futures'!G55</f>
        <v>6.2399999999999949</v>
      </c>
      <c r="H65" s="16">
        <f>'Cash-Futures'!H328-'Cash-Futures'!H55</f>
        <v>-0.54999999999999716</v>
      </c>
      <c r="I65" s="16">
        <f>'Cash-Futures'!I328-'Cash-Futures'!I55</f>
        <v>-3.4300000000000068</v>
      </c>
      <c r="J65" s="16">
        <f>'Cash-Futures'!J328-'Cash-Futures'!J55</f>
        <v>-0.36000000000001364</v>
      </c>
      <c r="K65" s="16">
        <f>'Cash-Futures'!K328-'Cash-Futures'!K55</f>
        <v>-1.6300000000000097</v>
      </c>
      <c r="L65" s="16">
        <f>'Cash-Futures'!L328-'Cash-Futures'!L55</f>
        <v>-2.0799999999999983</v>
      </c>
      <c r="M65" s="16">
        <f>'Cash-Futures'!M328-'Cash-Futures'!M55</f>
        <v>-1.8799999999999955</v>
      </c>
      <c r="N65" s="24">
        <f t="shared" si="13"/>
        <v>2.4233333333333298</v>
      </c>
    </row>
    <row r="66" spans="1:14" ht="15.75">
      <c r="A66" s="4">
        <v>1995</v>
      </c>
      <c r="B66" s="16">
        <f>'Cash-Futures'!B329-'Cash-Futures'!B56</f>
        <v>-1.0100000000000051</v>
      </c>
      <c r="C66" s="16">
        <f>'Cash-Futures'!C329-'Cash-Futures'!C56</f>
        <v>3.8200000000000074</v>
      </c>
      <c r="D66" s="16">
        <f>'Cash-Futures'!D329-'Cash-Futures'!D56</f>
        <v>3.7399999999999949</v>
      </c>
      <c r="E66" s="16">
        <f>'Cash-Futures'!E329-'Cash-Futures'!E56</f>
        <v>5.4899999999999949</v>
      </c>
      <c r="F66" s="16">
        <f>'Cash-Futures'!F329-'Cash-Futures'!F56</f>
        <v>5.1500000000000057</v>
      </c>
      <c r="G66" s="16">
        <f>'Cash-Futures'!G329-'Cash-Futures'!G56</f>
        <v>4.4099999999999966</v>
      </c>
      <c r="H66" s="16">
        <f>'Cash-Futures'!H329-'Cash-Futures'!H56</f>
        <v>-3.6799999999999926</v>
      </c>
      <c r="I66" s="16">
        <f>'Cash-Futures'!I329-'Cash-Futures'!I56</f>
        <v>-4.3099999999999952</v>
      </c>
      <c r="J66" s="16">
        <f>'Cash-Futures'!J329-'Cash-Futures'!J56</f>
        <v>-3.8299999999999983</v>
      </c>
      <c r="K66" s="16">
        <f>'Cash-Futures'!K329-'Cash-Futures'!K56</f>
        <v>-6.4099999999999966</v>
      </c>
      <c r="L66" s="16">
        <f>'Cash-Futures'!L329-'Cash-Futures'!L56</f>
        <v>-7.4699999999999989</v>
      </c>
      <c r="M66" s="16">
        <f>'Cash-Futures'!M329-'Cash-Futures'!M56</f>
        <v>-5.509999999999998</v>
      </c>
      <c r="N66" s="24">
        <f t="shared" si="13"/>
        <v>-0.80083333333333206</v>
      </c>
    </row>
    <row r="67" spans="1:14" ht="15.75">
      <c r="A67" s="4">
        <v>1996</v>
      </c>
      <c r="B67" s="16">
        <f>'Cash-Futures'!B330-'Cash-Futures'!B57</f>
        <v>-3.3799999999999955</v>
      </c>
      <c r="C67" s="16">
        <f>'Cash-Futures'!C330-'Cash-Futures'!C57</f>
        <v>-1.4699999999999989</v>
      </c>
      <c r="D67" s="16">
        <f>'Cash-Futures'!D330-'Cash-Futures'!D57</f>
        <v>1.1400000000000006</v>
      </c>
      <c r="E67" s="16">
        <f>'Cash-Futures'!E330-'Cash-Futures'!E57</f>
        <v>4.0200000000000031</v>
      </c>
      <c r="F67" s="16">
        <f>'Cash-Futures'!F330-'Cash-Futures'!F57</f>
        <v>-0.14000000000000057</v>
      </c>
      <c r="G67" s="16">
        <f>'Cash-Futures'!G330-'Cash-Futures'!G57</f>
        <v>-4.6999999999999957</v>
      </c>
      <c r="H67" s="16">
        <f>'Cash-Futures'!H330-'Cash-Futures'!H57</f>
        <v>-6.279999999999994</v>
      </c>
      <c r="I67" s="16">
        <f>'Cash-Futures'!I330-'Cash-Futures'!I57</f>
        <v>-8.0499999999999972</v>
      </c>
      <c r="J67" s="16">
        <f>'Cash-Futures'!J330-'Cash-Futures'!J57</f>
        <v>-8.0100000000000051</v>
      </c>
      <c r="K67" s="16">
        <f>'Cash-Futures'!K330-'Cash-Futures'!K57</f>
        <v>-6.2199999999999989</v>
      </c>
      <c r="L67" s="16">
        <f>'Cash-Futures'!L330-'Cash-Futures'!L57</f>
        <v>-7.3399999999999963</v>
      </c>
      <c r="M67" s="16">
        <f>'Cash-Futures'!M330-'Cash-Futures'!M57</f>
        <v>-8.3390476190476264</v>
      </c>
      <c r="N67" s="24">
        <f t="shared" si="13"/>
        <v>-4.0640873015873007</v>
      </c>
    </row>
    <row r="68" spans="1:14" ht="15.75">
      <c r="A68" s="4">
        <v>1997</v>
      </c>
      <c r="B68" s="16">
        <f>'Cash-Futures'!B331-'Cash-Futures'!B58</f>
        <v>-3.508181818181825</v>
      </c>
      <c r="C68" s="16">
        <f>'Cash-Futures'!C331-'Cash-Futures'!C58</f>
        <v>3.769999999999996</v>
      </c>
      <c r="D68" s="16">
        <f>'Cash-Futures'!D331-'Cash-Futures'!D58</f>
        <v>8.9500000000000028</v>
      </c>
      <c r="E68" s="16">
        <f>'Cash-Futures'!E331-'Cash-Futures'!E58</f>
        <v>6.7900000000000063</v>
      </c>
      <c r="F68" s="16">
        <f>'Cash-Futures'!F331-'Cash-Futures'!F58</f>
        <v>7.5799999999999983</v>
      </c>
      <c r="G68" s="16">
        <f>'Cash-Futures'!G331-'Cash-Futures'!G58</f>
        <v>1.8999999999999915</v>
      </c>
      <c r="H68" s="16">
        <f>'Cash-Futures'!H331-'Cash-Futures'!H58</f>
        <v>-2.5663636363636328</v>
      </c>
      <c r="I68" s="16">
        <f>'Cash-Futures'!I331-'Cash-Futures'!I58</f>
        <v>0.4490476190476187</v>
      </c>
      <c r="J68" s="16">
        <f>'Cash-Futures'!J331-'Cash-Futures'!J58</f>
        <v>2.4300000000000068</v>
      </c>
      <c r="K68" s="16">
        <f>'Cash-Futures'!K331-'Cash-Futures'!K58</f>
        <v>3.1165217391304338</v>
      </c>
      <c r="L68" s="16">
        <f>'Cash-Futures'!L331-'Cash-Futures'!L58</f>
        <v>0.17052631578947341</v>
      </c>
      <c r="M68" s="16">
        <f>'Cash-Futures'!M331-'Cash-Futures'!M58</f>
        <v>1.5636363636363626</v>
      </c>
      <c r="N68" s="24">
        <f t="shared" si="13"/>
        <v>2.5537655485882027</v>
      </c>
    </row>
    <row r="69" spans="1:14" ht="15.75">
      <c r="A69" s="4">
        <v>1998</v>
      </c>
      <c r="B69" s="16">
        <f>'Cash-Futures'!B332-'Cash-Futures'!B59</f>
        <v>5.1499999999999915</v>
      </c>
      <c r="C69" s="16">
        <f>'Cash-Futures'!C332-'Cash-Futures'!C59</f>
        <v>6.1400000000000006</v>
      </c>
      <c r="D69" s="16">
        <f>'Cash-Futures'!D332-'Cash-Futures'!D59</f>
        <v>7.7000000000000028</v>
      </c>
      <c r="E69" s="16">
        <f>'Cash-Futures'!E332-'Cash-Futures'!E59</f>
        <v>9.7471428571428476</v>
      </c>
      <c r="F69" s="16">
        <f>'Cash-Futures'!F332-'Cash-Futures'!F59</f>
        <v>3.0632499999999965</v>
      </c>
      <c r="G69" s="16">
        <f>'Cash-Futures'!G332-'Cash-Futures'!G59</f>
        <v>3.8999999999999915</v>
      </c>
      <c r="H69" s="16">
        <f>'Cash-Futures'!H332-'Cash-Futures'!H59</f>
        <v>-1.0909090909095198E-2</v>
      </c>
      <c r="I69" s="16">
        <f>'Cash-Futures'!I332-'Cash-Futures'!I59</f>
        <v>-2.8280952380952442</v>
      </c>
      <c r="J69" s="16">
        <f>'Cash-Futures'!J332-'Cash-Futures'!J59</f>
        <v>-2.1899999999999977</v>
      </c>
      <c r="K69" s="16">
        <f>'Cash-Futures'!K332-'Cash-Futures'!K59</f>
        <v>-1.8499999999999943</v>
      </c>
      <c r="L69" s="16">
        <f>'Cash-Futures'!L332-'Cash-Futures'!L59</f>
        <v>-0.83849999999999625</v>
      </c>
      <c r="M69" s="16">
        <f>'Cash-Futures'!M332-'Cash-Futures'!M59</f>
        <v>1.8918181818181807</v>
      </c>
      <c r="N69" s="24">
        <f t="shared" si="13"/>
        <v>2.4895588924963903</v>
      </c>
    </row>
    <row r="70" spans="1:14" ht="15.75">
      <c r="A70" s="4">
        <v>1999</v>
      </c>
      <c r="B70" s="16">
        <f>'Cash-Futures'!B333-'Cash-Futures'!B60</f>
        <v>2.6599999999999966</v>
      </c>
      <c r="C70" s="16">
        <f>'Cash-Futures'!C333-'Cash-Futures'!C60</f>
        <v>5.3968421052631612</v>
      </c>
      <c r="D70" s="16">
        <f>'Cash-Futures'!D333-'Cash-Futures'!D60</f>
        <v>5.4752173913043549</v>
      </c>
      <c r="E70" s="16">
        <f>'Cash-Futures'!E333-'Cash-Futures'!E60</f>
        <v>7.8400000000000034</v>
      </c>
      <c r="F70" s="16">
        <f>'Cash-Futures'!F333-'Cash-Futures'!F60</f>
        <v>4.1599999999999966</v>
      </c>
      <c r="G70" s="16">
        <f>'Cash-Futures'!G333-'Cash-Futures'!G60</f>
        <v>3.7749999999999915</v>
      </c>
      <c r="H70" s="16" t="s">
        <v>12</v>
      </c>
      <c r="I70" s="16">
        <f>'Cash-Futures'!I333-'Cash-Futures'!I60</f>
        <v>1.7804545454545462</v>
      </c>
      <c r="J70" s="16">
        <f>'Cash-Futures'!J333-'Cash-Futures'!J60</f>
        <v>3.7253571428571348</v>
      </c>
      <c r="K70" s="16">
        <f>'Cash-Futures'!K333-'Cash-Futures'!K60</f>
        <v>3.3609523809523836</v>
      </c>
      <c r="L70" s="16">
        <f>'Cash-Futures'!L333-'Cash-Futures'!L60</f>
        <v>2.8799999999999955</v>
      </c>
      <c r="M70" s="16">
        <f>'Cash-Futures'!M333-'Cash-Futures'!M60</f>
        <v>4.8261904761904759</v>
      </c>
      <c r="N70" s="24">
        <f t="shared" si="13"/>
        <v>4.1709103674565489</v>
      </c>
    </row>
    <row r="71" spans="1:14" ht="15.75">
      <c r="A71" s="4">
        <v>2000</v>
      </c>
      <c r="B71" s="16">
        <f>'Cash-Futures'!B334-'Cash-Futures'!B61</f>
        <v>7.5741666666666561</v>
      </c>
      <c r="C71" s="16">
        <f>'Cash-Futures'!C334-'Cash-Futures'!C61</f>
        <v>10.976249999999993</v>
      </c>
      <c r="D71" s="16">
        <f>'Cash-Futures'!D334-'Cash-Futures'!D61</f>
        <v>12.164999999999992</v>
      </c>
      <c r="E71" s="16">
        <f>'Cash-Futures'!E334-'Cash-Futures'!E61</f>
        <v>12.575000000000003</v>
      </c>
      <c r="F71" s="16">
        <f>'Cash-Futures'!F334-'Cash-Futures'!F61</f>
        <v>5.9350000000000023</v>
      </c>
      <c r="G71" s="16">
        <f>'Cash-Futures'!G334-'Cash-Futures'!G61</f>
        <v>3.3812499999999943</v>
      </c>
      <c r="H71" s="16">
        <f>'Cash-Futures'!H334-'Cash-Futures'!H61</f>
        <v>-2.4166666666666572</v>
      </c>
      <c r="I71" s="16">
        <f>'Cash-Futures'!I334-'Cash-Futures'!I61</f>
        <v>4.7874999999999943</v>
      </c>
      <c r="J71" s="16">
        <f>'Cash-Futures'!J334-'Cash-Futures'!J61</f>
        <v>7.2616666666666561</v>
      </c>
      <c r="K71" s="16">
        <f>'Cash-Futures'!K334-'Cash-Futures'!K61</f>
        <v>5.8937500000000114</v>
      </c>
      <c r="L71" s="16">
        <f>'Cash-Futures'!L334-'Cash-Futures'!L61</f>
        <v>1.6749999999999972</v>
      </c>
      <c r="M71" s="16">
        <f>'Cash-Futures'!M334-'Cash-Futures'!M61</f>
        <v>-0.39333333333333087</v>
      </c>
      <c r="N71" s="24">
        <f t="shared" ref="N71:N77" si="14">AVERAGE(B71:M71)</f>
        <v>5.7845486111111093</v>
      </c>
    </row>
    <row r="72" spans="1:14" ht="15.75">
      <c r="A72" s="4">
        <v>2001</v>
      </c>
      <c r="B72" s="16">
        <f>'Cash-Futures'!B335-'Cash-Futures'!B62</f>
        <v>4.7070000000000078</v>
      </c>
      <c r="C72" s="16">
        <f>'Cash-Futures'!C335-'Cash-Futures'!C62</f>
        <v>10.883750000000006</v>
      </c>
      <c r="D72" s="16">
        <f>'Cash-Futures'!D335-'Cash-Futures'!D62</f>
        <v>9.4387499999999989</v>
      </c>
      <c r="E72" s="16">
        <f>'Cash-Futures'!E335-'Cash-Futures'!E62</f>
        <v>10.170000000000002</v>
      </c>
      <c r="F72" s="16">
        <f>'Cash-Futures'!F335-'Cash-Futures'!F62</f>
        <v>10.324000000000012</v>
      </c>
      <c r="G72" s="16">
        <f>'Cash-Futures'!G335-'Cash-Futures'!G62</f>
        <v>11.600000000000009</v>
      </c>
      <c r="H72" s="16">
        <f>'Cash-Futures'!H335-'Cash-Futures'!H62</f>
        <v>-3.5400000000000063</v>
      </c>
      <c r="I72" s="16">
        <f>'Cash-Futures'!I335-'Cash-Futures'!I62</f>
        <v>5.5150000000000006</v>
      </c>
      <c r="J72" s="16">
        <f>'Cash-Futures'!J335-'Cash-Futures'!J62</f>
        <v>0.64124999999999943</v>
      </c>
      <c r="K72" s="16">
        <f>'Cash-Futures'!K335-'Cash-Futures'!K62</f>
        <v>-1.0819999999999794</v>
      </c>
      <c r="L72" s="16">
        <f>'Cash-Futures'!L335-'Cash-Futures'!L62</f>
        <v>-1.7950000000000017</v>
      </c>
      <c r="M72" s="16">
        <f>'Cash-Futures'!M335-'Cash-Futures'!M62</f>
        <v>-1.0433333333333366</v>
      </c>
      <c r="N72" s="24">
        <f t="shared" si="14"/>
        <v>4.6516180555555593</v>
      </c>
    </row>
    <row r="73" spans="1:14" ht="15.75">
      <c r="A73" s="4">
        <v>2002</v>
      </c>
      <c r="B73" s="16">
        <f>'Cash-Futures'!B336-'Cash-Futures'!B63</f>
        <v>4.3250000000000028</v>
      </c>
      <c r="C73" s="16">
        <f>'Cash-Futures'!C336-'Cash-Futures'!C63</f>
        <v>8.9724999999999966</v>
      </c>
      <c r="D73" s="16">
        <f>'Cash-Futures'!D336-'Cash-Futures'!D63</f>
        <v>9.0762500000000017</v>
      </c>
      <c r="E73" s="16">
        <f>'Cash-Futures'!E336-'Cash-Futures'!E63</f>
        <v>12.651666666666657</v>
      </c>
      <c r="F73" s="16">
        <f>'Cash-Futures'!F336-'Cash-Futures'!F63</f>
        <v>10.592000000000027</v>
      </c>
      <c r="G73" s="16">
        <f>'Cash-Futures'!G336-'Cash-Futures'!G63</f>
        <v>10.192499999999995</v>
      </c>
      <c r="H73" s="16">
        <f>'Cash-Futures'!H336-'Cash-Futures'!H63</f>
        <v>1.0666666666666771</v>
      </c>
      <c r="I73" s="16">
        <f>'Cash-Futures'!I336-'Cash-Futures'!I63</f>
        <v>-0.25999999999999091</v>
      </c>
      <c r="J73" s="16">
        <f>'Cash-Futures'!J336-'Cash-Futures'!J63</f>
        <v>-2.8816666666666606</v>
      </c>
      <c r="K73" s="16">
        <f>'Cash-Futures'!K336-'Cash-Futures'!K63</f>
        <v>-4.9109999999999872</v>
      </c>
      <c r="L73" s="16">
        <f>'Cash-Futures'!L336-'Cash-Futures'!L63</f>
        <v>-3.1462500000000091</v>
      </c>
      <c r="M73" s="16">
        <f>'Cash-Futures'!M336-'Cash-Futures'!M63</f>
        <v>0.64833333333332632</v>
      </c>
      <c r="N73" s="24">
        <f t="shared" si="14"/>
        <v>3.8605000000000032</v>
      </c>
    </row>
    <row r="74" spans="1:14" ht="15.75">
      <c r="A74" s="4">
        <v>2003</v>
      </c>
      <c r="B74" s="16">
        <f>'Cash-Futures'!B337-'Cash-Futures'!B64</f>
        <v>3.173000000000016</v>
      </c>
      <c r="C74" s="16">
        <f>'Cash-Futures'!C337-'Cash-Futures'!C64</f>
        <v>8.4612500000000068</v>
      </c>
      <c r="D74" s="16">
        <f>'Cash-Futures'!D337-'Cash-Futures'!D64</f>
        <v>12.721249999999998</v>
      </c>
      <c r="E74" s="16">
        <f>'Cash-Futures'!E337-'Cash-Futures'!E64</f>
        <v>11.320000000000007</v>
      </c>
      <c r="F74" s="16">
        <f>'Cash-Futures'!F337-'Cash-Futures'!F64</f>
        <v>12.811250000000001</v>
      </c>
      <c r="G74" s="16">
        <f>'Cash-Futures'!G337-'Cash-Futures'!G64</f>
        <v>8.4099999999999966</v>
      </c>
      <c r="H74" s="16">
        <f>'Cash-Futures'!H337-'Cash-Futures'!H64</f>
        <v>6.4099999999999966</v>
      </c>
      <c r="I74" s="16">
        <f>'Cash-Futures'!I337-'Cash-Futures'!I64</f>
        <v>-1.63333333333334</v>
      </c>
      <c r="J74" s="16">
        <f>'Cash-Futures'!J337-'Cash-Futures'!J64</f>
        <v>-1.9212500000000006</v>
      </c>
      <c r="K74" s="16">
        <f>'Cash-Futures'!K337-'Cash-Futures'!K64</f>
        <v>-3.0060000000000002</v>
      </c>
      <c r="L74" s="16">
        <f>'Cash-Futures'!L337-'Cash-Futures'!L64</f>
        <v>-2.5787499999999994</v>
      </c>
      <c r="M74" s="16">
        <f>'Cash-Futures'!M337-'Cash-Futures'!M64</f>
        <v>6.8933333333333309</v>
      </c>
      <c r="N74" s="24">
        <f t="shared" si="14"/>
        <v>5.0883958333333341</v>
      </c>
    </row>
    <row r="75" spans="1:14" ht="15.75">
      <c r="A75" s="4">
        <v>2004</v>
      </c>
      <c r="B75" s="16">
        <f>'Cash-Futures'!B338-'Cash-Futures'!B65</f>
        <v>17.037499999999994</v>
      </c>
      <c r="C75" s="16">
        <f>'Cash-Futures'!C338-'Cash-Futures'!C65</f>
        <v>16.913749999999993</v>
      </c>
      <c r="D75" s="16">
        <f>'Cash-Futures'!D338-'Cash-Futures'!D65</f>
        <v>17.168999999999997</v>
      </c>
      <c r="E75" s="16">
        <f>'Cash-Futures'!E338-'Cash-Futures'!E65</f>
        <v>13.164999999999992</v>
      </c>
      <c r="F75" s="16">
        <f>'Cash-Futures'!F338-'Cash-Futures'!F65</f>
        <v>7.5287500000000023</v>
      </c>
      <c r="G75" s="16">
        <f>'Cash-Futures'!G338-'Cash-Futures'!G65</f>
        <v>9.9016666666666708</v>
      </c>
      <c r="H75" s="16">
        <f>'Cash-Futures'!H338-'Cash-Futures'!H65</f>
        <v>6.213333333333324</v>
      </c>
      <c r="I75" s="16">
        <f>'Cash-Futures'!I338-'Cash-Futures'!I65</f>
        <v>6.8166666666666771</v>
      </c>
      <c r="J75" s="16">
        <f>'Cash-Futures'!J338-'Cash-Futures'!J65</f>
        <v>2.7049999999999983</v>
      </c>
      <c r="K75" s="16">
        <f>'Cash-Futures'!K338-'Cash-Futures'!K65</f>
        <v>-2.085000000000008</v>
      </c>
      <c r="L75" s="16">
        <f>'Cash-Futures'!L338-'Cash-Futures'!L65</f>
        <v>1.761250000000004</v>
      </c>
      <c r="M75" s="16">
        <f>'Cash-Futures'!M338-'Cash-Futures'!M65</f>
        <v>6.4083333333333172</v>
      </c>
      <c r="N75" s="24">
        <f t="shared" si="14"/>
        <v>8.6279374999999963</v>
      </c>
    </row>
    <row r="76" spans="1:14" ht="15.75">
      <c r="A76" s="4">
        <v>2005</v>
      </c>
      <c r="B76" s="16">
        <f>'Cash-Futures'!B339-'Cash-Futures'!B66</f>
        <v>10.483999999999995</v>
      </c>
      <c r="C76" s="16">
        <f>'Cash-Futures'!C339-'Cash-Futures'!C66</f>
        <v>19.823552631578949</v>
      </c>
      <c r="D76" s="16">
        <f>'Cash-Futures'!D339-'Cash-Futures'!D66</f>
        <v>18.794454545454542</v>
      </c>
      <c r="E76" s="16">
        <f>'Cash-Futures'!E339-'Cash-Futures'!E66</f>
        <v>20.635059523809517</v>
      </c>
      <c r="F76" s="16">
        <f>'Cash-Futures'!F339-'Cash-Futures'!F66</f>
        <v>22.353273809523799</v>
      </c>
      <c r="G76" s="16">
        <f>'Cash-Futures'!G339-'Cash-Futures'!G66</f>
        <v>19.888636363636351</v>
      </c>
      <c r="H76" s="16">
        <f>'Cash-Futures'!H339-'Cash-Futures'!H66</f>
        <v>15.233750000000001</v>
      </c>
      <c r="I76" s="16">
        <f>'Cash-Futures'!I339-'Cash-Futures'!I66</f>
        <v>7.2219565217391306</v>
      </c>
      <c r="J76" s="16">
        <f>'Cash-Futures'!J339-'Cash-Futures'!J66</f>
        <v>2.4657142857142844</v>
      </c>
      <c r="K76" s="16">
        <f>'Cash-Futures'!K339-'Cash-Futures'!K66</f>
        <v>0.90255952380954341</v>
      </c>
      <c r="L76" s="16">
        <f>'Cash-Futures'!L339-'Cash-Futures'!L66</f>
        <v>8.0076666666666938</v>
      </c>
      <c r="M76" s="16">
        <f>'Cash-Futures'!M339-'Cash-Futures'!M66</f>
        <v>18.992500000000007</v>
      </c>
      <c r="N76" s="24">
        <f t="shared" si="14"/>
        <v>13.733593655994403</v>
      </c>
    </row>
    <row r="77" spans="1:14" ht="15.75">
      <c r="A77" s="4">
        <v>2006</v>
      </c>
      <c r="B77" s="16">
        <f>'Cash-Futures'!B340-'Cash-Futures'!B67</f>
        <v>19.686499999999981</v>
      </c>
      <c r="C77" s="16">
        <f>'Cash-Futures'!C340-'Cash-Futures'!C67</f>
        <v>26.314671052631581</v>
      </c>
      <c r="D77" s="16">
        <f>'Cash-Futures'!D340-'Cash-Futures'!D67</f>
        <v>22.313152173913053</v>
      </c>
      <c r="E77" s="16">
        <f>'Cash-Futures'!E340-'Cash-Futures'!E67</f>
        <v>18.437171052631598</v>
      </c>
      <c r="F77" s="16">
        <f>'Cash-Futures'!F340-'Cash-Futures'!F67</f>
        <v>10.945000000000007</v>
      </c>
      <c r="G77" s="16">
        <f>'Cash-Futures'!G340-'Cash-Futures'!G67</f>
        <v>6.7224999999999966</v>
      </c>
      <c r="H77" s="16" t="s">
        <v>12</v>
      </c>
      <c r="I77" s="16">
        <f>'Cash-Futures'!I340-'Cash-Futures'!I67</f>
        <v>2.0400000000000063</v>
      </c>
      <c r="J77" s="16">
        <f>'Cash-Futures'!J340-'Cash-Futures'!J67</f>
        <v>2.0683333333333422</v>
      </c>
      <c r="K77" s="16">
        <f>'Cash-Futures'!K340-'Cash-Futures'!K67</f>
        <v>0.45374999999999943</v>
      </c>
      <c r="L77" s="16">
        <f>'Cash-Futures'!L340-'Cash-Futures'!L67</f>
        <v>-2.5270000000000152</v>
      </c>
      <c r="M77" s="16">
        <f>'Cash-Futures'!M340-'Cash-Futures'!M67</f>
        <v>-1.4716666666666782</v>
      </c>
      <c r="N77" s="24">
        <f t="shared" si="14"/>
        <v>9.5438555405311707</v>
      </c>
    </row>
    <row r="78" spans="1:14" ht="15.75">
      <c r="A78" s="4">
        <v>2007</v>
      </c>
      <c r="B78" s="16">
        <f>'Cash-Futures'!B341-'Cash-Futures'!B68</f>
        <v>3.5600000000000023</v>
      </c>
      <c r="C78" s="16">
        <f>'Cash-Futures'!C341-'Cash-Futures'!C68</f>
        <v>2.0400000000000063</v>
      </c>
      <c r="D78" s="16">
        <f>'Cash-Futures'!D341-'Cash-Futures'!D68</f>
        <v>2.5</v>
      </c>
      <c r="E78" s="16">
        <f>'Cash-Futures'!E341-'Cash-Futures'!E68</f>
        <v>2.8400000000000034</v>
      </c>
      <c r="F78" s="16">
        <f>'Cash-Futures'!F341-'Cash-Futures'!F68</f>
        <v>3.3900000000000006</v>
      </c>
      <c r="G78" s="16">
        <f>'Cash-Futures'!G341-'Cash-Futures'!G68</f>
        <v>1.0799999999999983</v>
      </c>
      <c r="H78" s="16">
        <f>'Cash-Futures'!H341-'Cash-Futures'!H68</f>
        <v>-2.4899999999999949</v>
      </c>
      <c r="I78" s="16">
        <f>'Cash-Futures'!I341-'Cash-Futures'!I68</f>
        <v>-0.32999999999999829</v>
      </c>
      <c r="J78" s="16">
        <f>'Cash-Futures'!J341-'Cash-Futures'!J68</f>
        <v>-3.3299999999999983</v>
      </c>
      <c r="K78" s="16">
        <f>'Cash-Futures'!K341-'Cash-Futures'!K68</f>
        <v>-6.7400000000000091</v>
      </c>
      <c r="L78" s="16">
        <f>'Cash-Futures'!L341-'Cash-Futures'!L68</f>
        <v>-4.8500000000000085</v>
      </c>
      <c r="M78" s="16">
        <f>'Cash-Futures'!M341-'Cash-Futures'!M68</f>
        <v>-2.0100000000000051</v>
      </c>
      <c r="N78" s="24">
        <f>AVERAGE(B78:M78)</f>
        <v>-0.36166666666666697</v>
      </c>
    </row>
    <row r="79" spans="1:14" ht="15.75">
      <c r="A79" s="4">
        <v>2008</v>
      </c>
      <c r="B79" s="16">
        <f>'Cash-Futures'!B342-'Cash-Futures'!B69</f>
        <v>4.2999999999999972</v>
      </c>
      <c r="C79" s="16">
        <f>'Cash-Futures'!C342-'Cash-Futures'!C69</f>
        <v>7.7599999999999909</v>
      </c>
      <c r="D79" s="16">
        <f>'Cash-Futures'!D342-'Cash-Futures'!D69</f>
        <v>9.5600000000000023</v>
      </c>
      <c r="E79" s="16">
        <f>'Cash-Futures'!E342-'Cash-Futures'!E69</f>
        <v>3.7900000000000063</v>
      </c>
      <c r="F79" s="16">
        <f>'Cash-Futures'!F342-'Cash-Futures'!F69</f>
        <v>-1.6099999999999994</v>
      </c>
      <c r="G79" s="16">
        <f>'Cash-Futures'!G342-'Cash-Futures'!G69</f>
        <v>-1.3599999999999994</v>
      </c>
      <c r="H79" s="16">
        <f>'Cash-Futures'!H342-'Cash-Futures'!H69</f>
        <v>-5.2199999999999989</v>
      </c>
      <c r="I79" s="16" t="s">
        <v>12</v>
      </c>
      <c r="J79" s="16">
        <f>'Cash-Futures'!J342-'Cash-Futures'!J69</f>
        <v>-9.6499999999999915</v>
      </c>
      <c r="K79" s="16">
        <f>'Cash-Futures'!K342-'Cash-Futures'!K69</f>
        <v>-8.7999999999999972</v>
      </c>
      <c r="L79" s="16">
        <f>'Cash-Futures'!L342-'Cash-Futures'!L69</f>
        <v>-8.1800000000000068</v>
      </c>
      <c r="M79" s="16">
        <f>'Cash-Futures'!M342-'Cash-Futures'!M69</f>
        <v>-5.4099999999999966</v>
      </c>
      <c r="N79" s="24">
        <f>AVERAGE(B79:M79)</f>
        <v>-1.3472727272727267</v>
      </c>
    </row>
    <row r="80" spans="1:14" ht="15.75">
      <c r="A80" s="4">
        <v>2009</v>
      </c>
      <c r="B80" s="16">
        <f>'Cash-Futures'!B343-'Cash-Futures'!B70</f>
        <v>0.51000000000000512</v>
      </c>
      <c r="C80" s="16">
        <f>'Cash-Futures'!C343-'Cash-Futures'!C70</f>
        <v>4.3599999999999994</v>
      </c>
      <c r="D80" s="16">
        <f>'Cash-Futures'!D343-'Cash-Futures'!D70</f>
        <v>7.2299999999999898</v>
      </c>
      <c r="E80" s="16">
        <f>'Cash-Futures'!E343-'Cash-Futures'!E70</f>
        <v>7.1000000000000085</v>
      </c>
      <c r="F80" s="16">
        <f>'Cash-Futures'!F343-'Cash-Futures'!F70</f>
        <v>6.6600000000000108</v>
      </c>
      <c r="G80" s="16">
        <f>'Cash-Futures'!G343-'Cash-Futures'!G70</f>
        <v>3.519999999999996</v>
      </c>
      <c r="H80" s="16">
        <f>'Cash-Futures'!H343-'Cash-Futures'!H70</f>
        <v>3.4199999999999875</v>
      </c>
      <c r="I80" s="16">
        <f>'Cash-Futures'!I343-'Cash-Futures'!I70</f>
        <v>-5.9999999999988063E-2</v>
      </c>
      <c r="J80" s="16">
        <f>'Cash-Futures'!J343-'Cash-Futures'!J70</f>
        <v>-4.6400000000000006</v>
      </c>
      <c r="K80" s="16">
        <f>'Cash-Futures'!K343-'Cash-Futures'!K70</f>
        <v>-5.730000000000004</v>
      </c>
      <c r="L80" s="16">
        <f>'Cash-Futures'!L343-'Cash-Futures'!L70</f>
        <v>-4.4162499237060615</v>
      </c>
      <c r="M80" s="16">
        <f>'Cash-Futures'!M343-'Cash-Futures'!M70</f>
        <v>-0.57659056230025385</v>
      </c>
      <c r="N80" s="24">
        <f>AVERAGE(B80:M80)</f>
        <v>1.4480966261661408</v>
      </c>
    </row>
    <row r="81" spans="1:14" ht="15.75">
      <c r="A81" s="4">
        <v>2010</v>
      </c>
      <c r="B81" s="16">
        <f>'Cash-Futures'!B344-'Cash-Futures'!B71</f>
        <v>5.5157883493523769</v>
      </c>
      <c r="C81" s="16">
        <f>'Cash-Futures'!C344-'Cash-Futures'!C71</f>
        <v>10.002368902909126</v>
      </c>
      <c r="D81" s="16">
        <f>'Cash-Futures'!D344-'Cash-Futures'!D71</f>
        <v>10.703478459897255</v>
      </c>
      <c r="E81" s="16">
        <f>'Cash-Futures'!E344-'Cash-Futures'!E71</f>
        <v>7.8274995838512069</v>
      </c>
      <c r="F81" s="16">
        <f>'Cash-Futures'!F344-'Cash-Futures'!F71</f>
        <v>10.635249481201171</v>
      </c>
      <c r="G81" s="16">
        <f>'Cash-Futures'!G344-'Cash-Futures'!G71</f>
        <v>3.349318112460054</v>
      </c>
      <c r="H81" s="16">
        <f>'Cash-Futures'!H344-'Cash-Futures'!H71</f>
        <v>0.44523787725539421</v>
      </c>
      <c r="I81" s="16">
        <f>'Cash-Futures'!I344-'Cash-Futures'!I71</f>
        <v>-4.6229541293057537</v>
      </c>
      <c r="J81" s="16">
        <f>'Cash-Futures'!J344-'Cash-Futures'!J71</f>
        <v>0.40928549630301347</v>
      </c>
      <c r="K81" s="16">
        <f>'Cash-Futures'!K344-'Cash-Futures'!K71</f>
        <v>1.7445236642020063</v>
      </c>
      <c r="L81" s="16">
        <f>'Cash-Futures'!L344-'Cash-Futures'!L71</f>
        <v>-0.43357193719772624</v>
      </c>
      <c r="M81" s="16">
        <f>'Cash-Futures'!M344-'Cash-Futures'!M71</f>
        <v>2.3747726162997225</v>
      </c>
      <c r="N81" s="24">
        <f>AVERAGE(B81:M81)</f>
        <v>3.9959163731023204</v>
      </c>
    </row>
    <row r="82" spans="1:14" ht="15.75">
      <c r="A82" s="4">
        <v>2011</v>
      </c>
      <c r="B82" s="16">
        <f>'Cash-Futures'!B345-'Cash-Futures'!B72</f>
        <v>12.79874992370604</v>
      </c>
      <c r="C82" s="16">
        <f>'Cash-Futures'!C345-'Cash-Futures'!C72</f>
        <v>10.878158215974508</v>
      </c>
      <c r="D82" s="16">
        <f>'Cash-Futures'!D345-'Cash-Futures'!D72</f>
        <v>11.79434815779976</v>
      </c>
      <c r="E82" s="16">
        <f>'Cash-Futures'!E345-'Cash-Futures'!E72</f>
        <v>11.703749237060549</v>
      </c>
      <c r="F82" s="16">
        <f>'Cash-Futures'!F345-'Cash-Futures'!F72</f>
        <v>12.661429951985681</v>
      </c>
      <c r="G82" s="16">
        <f>'Cash-Futures'!G345-'Cash-Futures'!G72</f>
        <v>-6.6591117165302194E-2</v>
      </c>
      <c r="H82" s="16">
        <f>'Cash-Futures'!H345-'Cash-Futures'!H72</f>
        <v>-14.007499694824219</v>
      </c>
      <c r="I82" s="16">
        <f>'Cash-Futures'!I345-'Cash-Futures'!I72</f>
        <v>-4.7186963155995443</v>
      </c>
      <c r="J82" s="16">
        <f>'Cash-Futures'!J345-'Cash-Futures'!J72</f>
        <v>-3.756905197870168</v>
      </c>
      <c r="K82" s="16">
        <f>'Cash-Futures'!K345-'Cash-Futures'!K72</f>
        <v>-2.5304764811197913</v>
      </c>
      <c r="L82" s="16">
        <f>'Cash-Futures'!L345-'Cash-Futures'!L72</f>
        <v>-0.77857084728424297</v>
      </c>
      <c r="M82" s="16">
        <f>'Cash-Futures'!M345-'Cash-Futures'!M72</f>
        <v>-14.003096400669648</v>
      </c>
      <c r="N82" s="24">
        <f t="shared" ref="N82:N83" si="15">AVERAGE(B82:M82)</f>
        <v>1.6645499526661354</v>
      </c>
    </row>
    <row r="83" spans="1:14" ht="15.75">
      <c r="A83" s="4">
        <v>2012</v>
      </c>
      <c r="B83" s="16">
        <f>'Cash-Futures'!B346-'Cash-Futures'!B73</f>
        <v>11.354999694824215</v>
      </c>
      <c r="C83" s="16">
        <f>'Cash-Futures'!C346-'Cash-Futures'!C73</f>
        <v>16.386999664306643</v>
      </c>
      <c r="D83" s="16">
        <f>'Cash-Futures'!D346-'Cash-Futures'!D73</f>
        <v>12.572727966308605</v>
      </c>
      <c r="E83" s="16">
        <f>'Cash-Futures'!E346-'Cash-Futures'!E73</f>
        <v>12.174999694824237</v>
      </c>
      <c r="F83" s="16">
        <f>'Cash-Futures'!F346-'Cash-Futures'!F73</f>
        <v>6.9543169611150688</v>
      </c>
      <c r="G83" s="16">
        <f>'Cash-Futures'!G346-'Cash-Futures'!G73</f>
        <v>2.2009520903087605</v>
      </c>
      <c r="H83" s="16">
        <f>'Cash-Futures'!H346-'Cash-Futures'!H73</f>
        <v>-5.8245236642020188</v>
      </c>
      <c r="I83" s="16">
        <f>'Cash-Futures'!I346-'Cash-Futures'!I73</f>
        <v>3.3000001326851134</v>
      </c>
      <c r="J83" s="16">
        <f>'Cash-Futures'!J346-'Cash-Futures'!J73</f>
        <v>0.68921213250411029</v>
      </c>
      <c r="K83" s="16">
        <f>'Cash-Futures'!K346-'Cash-Futures'!K73</f>
        <v>-3.6158714228091071</v>
      </c>
      <c r="L83" s="16">
        <f>'Cash-Futures'!L346-'Cash-Futures'!L73</f>
        <v>-6.330474853515625</v>
      </c>
      <c r="M83" s="16">
        <f>'Cash-Futures'!M346-'Cash-Futures'!M73</f>
        <v>-4.861247406005873</v>
      </c>
      <c r="N83" s="24">
        <f t="shared" si="15"/>
        <v>3.7501742491953443</v>
      </c>
    </row>
    <row r="84" spans="1:14" ht="15.75">
      <c r="A84" s="4">
        <v>2013</v>
      </c>
      <c r="B84" s="16">
        <f>'Cash-Futures'!B347-'Cash-Futures'!B74</f>
        <v>1.6890477643694339</v>
      </c>
      <c r="C84" s="16">
        <f>'Cash-Futures'!C347-'Cash-Futures'!C74</f>
        <v>3.5839467259457365</v>
      </c>
      <c r="D84" s="16">
        <f>'Cash-Futures'!D347-'Cash-Futures'!D74</f>
        <v>5.8537500000000193</v>
      </c>
      <c r="E84" s="16">
        <f>'Cash-Futures'!E347-'Cash-Futures'!E74</f>
        <v>4.2193184592507293</v>
      </c>
      <c r="F84" s="16">
        <f>'Cash-Futures'!F347-'Cash-Futures'!F74</f>
        <v>3.7668187366832626</v>
      </c>
      <c r="G84" s="16">
        <f>'Cash-Futures'!G347-'Cash-Futures'!G74</f>
        <v>-1.6462503051757835</v>
      </c>
      <c r="H84" s="16">
        <f>'Cash-Futures'!H347-'Cash-Futures'!H74</f>
        <v>-9.9715916026722198</v>
      </c>
      <c r="I84" s="16">
        <f>'Cash-Futures'!I347-'Cash-Futures'!I74</f>
        <v>-4.8804555164684018</v>
      </c>
      <c r="J84" s="16">
        <f>'Cash-Futures'!J347-'Cash-Futures'!J74</f>
        <v>-1.7825003051757733</v>
      </c>
      <c r="K84" s="16">
        <f>'Cash-Futures'!K347-'Cash-Futures'!K74</f>
        <v>-0.54282637886379348</v>
      </c>
      <c r="L84" s="16">
        <f>'Cash-Futures'!L347-'Cash-Futures'!L74</f>
        <v>1.6937496948242199</v>
      </c>
      <c r="M84" s="16">
        <f>'Cash-Futures'!M347-'Cash-Futures'!M74</f>
        <v>4.6776183210100442</v>
      </c>
      <c r="N84" s="24">
        <f t="shared" ref="N84:N85" si="16">AVERAGE(B84:M84)</f>
        <v>0.55505213281062282</v>
      </c>
    </row>
    <row r="85" spans="1:14" ht="15.75">
      <c r="A85" s="4">
        <v>2014</v>
      </c>
      <c r="B85" s="16">
        <f>'Cash-Futures'!B348-'Cash-Futures'!B75</f>
        <v>15.081904035295764</v>
      </c>
      <c r="C85" s="16">
        <f>'Cash-Futures'!C348-'Cash-Futures'!C75</f>
        <v>18.825526476408299</v>
      </c>
      <c r="D85" s="16">
        <f>'Cash-Futures'!D348-'Cash-Futures'!D75</f>
        <v>25.125952526274176</v>
      </c>
      <c r="E85" s="16" t="s">
        <v>12</v>
      </c>
      <c r="F85" s="16">
        <f>'Cash-Futures'!F348-'Cash-Futures'!F75</f>
        <v>23.438333188011541</v>
      </c>
      <c r="G85" s="16" t="s">
        <v>12</v>
      </c>
      <c r="H85" s="16" t="s">
        <v>12</v>
      </c>
      <c r="I85" s="16">
        <f>'Cash-Futures'!I348-'Cash-Futures'!I75</f>
        <v>22.891191725957952</v>
      </c>
      <c r="J85" s="16">
        <f>'Cash-Futures'!J348-'Cash-Futures'!J75</f>
        <v>16.923808506556924</v>
      </c>
      <c r="K85" s="16">
        <f>'Cash-Futures'!K348-'Cash-Futures'!K75</f>
        <v>19.986304427437148</v>
      </c>
      <c r="L85" s="16">
        <f>'Cash-Futures'!L348-'Cash-Futures'!L75</f>
        <v>16.218157734118023</v>
      </c>
      <c r="M85" s="16">
        <f>'Cash-Futures'!M348-'Cash-Futures'!M75</f>
        <v>29.5</v>
      </c>
      <c r="N85" s="24">
        <f t="shared" si="16"/>
        <v>20.887908735562203</v>
      </c>
    </row>
    <row r="86" spans="1:14" ht="15.75">
      <c r="A86" s="4">
        <v>2015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"/>
      <c r="M86" s="1"/>
      <c r="N86" s="29"/>
    </row>
    <row r="87" spans="1:14" ht="15.75">
      <c r="A87" s="1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"/>
      <c r="M87" s="1"/>
      <c r="N87" s="29"/>
    </row>
    <row r="88" spans="1:14" ht="15.75">
      <c r="A88" s="14"/>
      <c r="B88" s="82" t="s">
        <v>0</v>
      </c>
      <c r="C88" s="82" t="s">
        <v>1</v>
      </c>
      <c r="D88" s="82" t="s">
        <v>2</v>
      </c>
      <c r="E88" s="82" t="s">
        <v>3</v>
      </c>
      <c r="F88" s="82" t="s">
        <v>4</v>
      </c>
      <c r="G88" s="82" t="s">
        <v>5</v>
      </c>
      <c r="H88" s="82" t="s">
        <v>6</v>
      </c>
      <c r="I88" s="82" t="s">
        <v>7</v>
      </c>
      <c r="J88" s="82" t="s">
        <v>8</v>
      </c>
      <c r="K88" s="82" t="s">
        <v>9</v>
      </c>
      <c r="L88" s="82" t="s">
        <v>10</v>
      </c>
      <c r="M88" s="82" t="s">
        <v>11</v>
      </c>
      <c r="N88" s="17"/>
    </row>
    <row r="89" spans="1:14" ht="15.75">
      <c r="A89" s="32" t="s">
        <v>88</v>
      </c>
      <c r="B89" s="33">
        <f>AVERAGE(B54:B85)</f>
        <v>3.0896710817510211</v>
      </c>
      <c r="C89" s="33">
        <f t="shared" ref="C89:M89" si="17">AVERAGE(C54:C85)</f>
        <v>5.9571739304693123</v>
      </c>
      <c r="D89" s="33">
        <f t="shared" si="17"/>
        <v>7.2466666006547422</v>
      </c>
      <c r="E89" s="33">
        <f t="shared" si="17"/>
        <v>6.6350518411366881</v>
      </c>
      <c r="F89" s="33">
        <f t="shared" si="17"/>
        <v>6.0849585040162673</v>
      </c>
      <c r="G89" s="33">
        <f t="shared" si="17"/>
        <v>3.7025478003461521</v>
      </c>
      <c r="H89" s="33">
        <f t="shared" si="17"/>
        <v>-1.554948802799373</v>
      </c>
      <c r="I89" s="33">
        <f t="shared" si="17"/>
        <v>-0.7016683006855251</v>
      </c>
      <c r="J89" s="33">
        <f t="shared" si="17"/>
        <v>-0.96352170643053658</v>
      </c>
      <c r="K89" s="33">
        <f t="shared" si="17"/>
        <v>-1.5467128921019109</v>
      </c>
      <c r="L89" s="33">
        <f t="shared" si="17"/>
        <v>-1.3221255359470405</v>
      </c>
      <c r="M89" s="33">
        <f t="shared" si="17"/>
        <v>0.29994439492493807</v>
      </c>
      <c r="N89" s="2"/>
    </row>
    <row r="90" spans="1:14" ht="15.75">
      <c r="A90" s="32" t="s">
        <v>89</v>
      </c>
      <c r="B90" s="33">
        <f>STDEV(B54:B85)</f>
        <v>7.2763511809166905</v>
      </c>
      <c r="C90" s="33">
        <f t="shared" ref="C90:M90" si="18">STDEV(C54:C85)</f>
        <v>8.212990478760867</v>
      </c>
      <c r="D90" s="33">
        <f t="shared" si="18"/>
        <v>7.53906449987646</v>
      </c>
      <c r="E90" s="33">
        <f t="shared" si="18"/>
        <v>6.1205730453233764</v>
      </c>
      <c r="F90" s="33">
        <f t="shared" si="18"/>
        <v>6.4305780460867545</v>
      </c>
      <c r="G90" s="33">
        <f t="shared" si="18"/>
        <v>5.4772469604793477</v>
      </c>
      <c r="H90" s="33">
        <f t="shared" si="18"/>
        <v>5.9179720147020038</v>
      </c>
      <c r="I90" s="33">
        <f t="shared" si="18"/>
        <v>5.946559955502817</v>
      </c>
      <c r="J90" s="33">
        <f t="shared" si="18"/>
        <v>4.9244995326853145</v>
      </c>
      <c r="K90" s="33">
        <f t="shared" si="18"/>
        <v>5.5892845844469852</v>
      </c>
      <c r="L90" s="33">
        <f t="shared" si="18"/>
        <v>5.4742572305781767</v>
      </c>
      <c r="M90" s="33">
        <f t="shared" si="18"/>
        <v>8.2660953709795475</v>
      </c>
      <c r="N90" s="2"/>
    </row>
    <row r="91" spans="1:14" ht="15.75">
      <c r="A91" s="36" t="s">
        <v>90</v>
      </c>
      <c r="B91" s="37">
        <f>AVERAGE(B76:B85)</f>
        <v>8.4980989767547808</v>
      </c>
      <c r="C91" s="37">
        <f t="shared" ref="C91:M91" si="19">AVERAGE(C76:C85)</f>
        <v>11.997522366975485</v>
      </c>
      <c r="D91" s="37">
        <f t="shared" si="19"/>
        <v>12.644786382964741</v>
      </c>
      <c r="E91" s="37">
        <f t="shared" si="19"/>
        <v>9.8586441723808722</v>
      </c>
      <c r="F91" s="37">
        <f t="shared" si="19"/>
        <v>9.9194422128520543</v>
      </c>
      <c r="G91" s="37">
        <f t="shared" si="19"/>
        <v>3.743173904896008</v>
      </c>
      <c r="H91" s="37">
        <f t="shared" si="19"/>
        <v>-2.3018283855553836</v>
      </c>
      <c r="I91" s="37">
        <f t="shared" si="19"/>
        <v>2.3156713798898352</v>
      </c>
      <c r="J91" s="37">
        <f t="shared" si="19"/>
        <v>-6.0305174863425751E-2</v>
      </c>
      <c r="K91" s="37">
        <f t="shared" si="19"/>
        <v>-0.48720366673440052</v>
      </c>
      <c r="L91" s="37">
        <f t="shared" si="19"/>
        <v>-0.15962934660947498</v>
      </c>
      <c r="M91" s="37">
        <f t="shared" si="19"/>
        <v>2.7212289901667317</v>
      </c>
      <c r="N91" s="2"/>
    </row>
    <row r="92" spans="1:14" ht="15.75">
      <c r="A92" s="36" t="s">
        <v>91</v>
      </c>
      <c r="B92" s="37">
        <f>STDEV(B76:B85)</f>
        <v>6.3263472569253256</v>
      </c>
      <c r="C92" s="37">
        <f t="shared" ref="C92:M92" si="20">STDEV(C76:C85)</f>
        <v>8.0524607086034905</v>
      </c>
      <c r="D92" s="37">
        <f t="shared" si="20"/>
        <v>7.2987291315985949</v>
      </c>
      <c r="E92" s="37">
        <f t="shared" si="20"/>
        <v>6.4042918762080445</v>
      </c>
      <c r="F92" s="37">
        <f t="shared" si="20"/>
        <v>8.0227148857463462</v>
      </c>
      <c r="G92" s="37">
        <f t="shared" si="20"/>
        <v>6.6033211443255251</v>
      </c>
      <c r="H92" s="37">
        <f t="shared" si="20"/>
        <v>8.9808584317924911</v>
      </c>
      <c r="I92" s="37">
        <f t="shared" si="20"/>
        <v>8.7358675578341582</v>
      </c>
      <c r="J92" s="37">
        <f t="shared" si="20"/>
        <v>6.9953305769461434</v>
      </c>
      <c r="K92" s="37">
        <f t="shared" si="20"/>
        <v>8.0042735387920398</v>
      </c>
      <c r="L92" s="37">
        <f t="shared" si="20"/>
        <v>7.3557105550532693</v>
      </c>
      <c r="M92" s="37">
        <f t="shared" si="20"/>
        <v>12.648929409330767</v>
      </c>
      <c r="N92" s="2"/>
    </row>
    <row r="93" spans="1:14" ht="15.75">
      <c r="A93" s="45" t="s">
        <v>92</v>
      </c>
      <c r="B93" s="38">
        <f>AVERAGE(B80:B85)</f>
        <v>7.8250816279246393</v>
      </c>
      <c r="C93" s="38">
        <f t="shared" ref="C93:M93" si="21">AVERAGE(C80:C85)</f>
        <v>10.672833330924052</v>
      </c>
      <c r="D93" s="38">
        <f t="shared" si="21"/>
        <v>12.213376185046634</v>
      </c>
      <c r="E93" s="38">
        <f t="shared" si="21"/>
        <v>8.6051133949973462</v>
      </c>
      <c r="F93" s="38">
        <f t="shared" si="21"/>
        <v>10.686024719832789</v>
      </c>
      <c r="G93" s="38">
        <f t="shared" si="21"/>
        <v>1.471485756085545</v>
      </c>
      <c r="H93" s="38">
        <f t="shared" si="21"/>
        <v>-5.1876754168886148</v>
      </c>
      <c r="I93" s="38">
        <f t="shared" si="21"/>
        <v>1.9848476495448963</v>
      </c>
      <c r="J93" s="38">
        <f t="shared" si="21"/>
        <v>1.307150105386351</v>
      </c>
      <c r="K93" s="38">
        <f t="shared" si="21"/>
        <v>1.5519423014744096</v>
      </c>
      <c r="L93" s="38">
        <f t="shared" si="21"/>
        <v>0.99217331120643115</v>
      </c>
      <c r="M93" s="38">
        <f t="shared" si="21"/>
        <v>2.8519094280556652</v>
      </c>
      <c r="N93" s="2"/>
    </row>
    <row r="94" spans="1:14" ht="15.75">
      <c r="A94" s="45" t="s">
        <v>93</v>
      </c>
      <c r="B94" s="38">
        <f>STDEV(B80:B85)</f>
        <v>6.1049706890691056</v>
      </c>
      <c r="C94" s="38">
        <f t="shared" ref="C94:M94" si="22">STDEV(C80:C85)</f>
        <v>6.1597720936721343</v>
      </c>
      <c r="D94" s="38">
        <f t="shared" si="22"/>
        <v>6.8497886173804767</v>
      </c>
      <c r="E94" s="38">
        <f t="shared" si="22"/>
        <v>3.3335746228679493</v>
      </c>
      <c r="F94" s="38">
        <f t="shared" si="22"/>
        <v>6.993369781472869</v>
      </c>
      <c r="G94" s="38">
        <f t="shared" si="22"/>
        <v>2.2550357377794978</v>
      </c>
      <c r="H94" s="38">
        <f t="shared" si="22"/>
        <v>7.1920532241881991</v>
      </c>
      <c r="I94" s="38">
        <f t="shared" si="22"/>
        <v>10.758430965597251</v>
      </c>
      <c r="J94" s="38">
        <f t="shared" si="22"/>
        <v>7.9451522070171778</v>
      </c>
      <c r="K94" s="38">
        <f t="shared" si="22"/>
        <v>9.3877577289137459</v>
      </c>
      <c r="L94" s="38">
        <f t="shared" si="22"/>
        <v>8.0045401303163075</v>
      </c>
      <c r="M94" s="38">
        <f t="shared" si="22"/>
        <v>14.622039704819288</v>
      </c>
      <c r="N94" s="2"/>
    </row>
    <row r="95" spans="1:14" ht="15.75">
      <c r="A95" s="48" t="s">
        <v>94</v>
      </c>
      <c r="B95" s="52">
        <f>B93+2*B94</f>
        <v>20.03502300606285</v>
      </c>
      <c r="C95" s="52">
        <f t="shared" ref="C95" si="23">C93+2*C94</f>
        <v>22.99237751826832</v>
      </c>
      <c r="D95" s="52">
        <f t="shared" ref="D95" si="24">D93+2*D94</f>
        <v>25.912953419807586</v>
      </c>
      <c r="E95" s="52">
        <f t="shared" ref="E95" si="25">E93+2*E94</f>
        <v>15.272262640733246</v>
      </c>
      <c r="F95" s="52">
        <f t="shared" ref="F95" si="26">F93+2*F94</f>
        <v>24.672764282778527</v>
      </c>
      <c r="G95" s="52">
        <f t="shared" ref="G95" si="27">G93+2*G94</f>
        <v>5.9815572316445405</v>
      </c>
      <c r="H95" s="52">
        <f t="shared" ref="H95" si="28">H93+2*H94</f>
        <v>9.1964310314877835</v>
      </c>
      <c r="I95" s="52">
        <f t="shared" ref="I95" si="29">I93+2*I94</f>
        <v>23.501709580739398</v>
      </c>
      <c r="J95" s="52">
        <f t="shared" ref="J95" si="30">J93+2*J94</f>
        <v>17.197454519420706</v>
      </c>
      <c r="K95" s="52">
        <f t="shared" ref="K95" si="31">K93+2*K94</f>
        <v>20.3274577593019</v>
      </c>
      <c r="L95" s="52">
        <f t="shared" ref="L95" si="32">L93+2*L94</f>
        <v>17.001253571839047</v>
      </c>
      <c r="M95" s="52">
        <f t="shared" ref="M95" si="33">M93+2*M94</f>
        <v>32.095988837694243</v>
      </c>
      <c r="N95" s="2"/>
    </row>
    <row r="96" spans="1:14" ht="15.75">
      <c r="A96" s="48" t="s">
        <v>95</v>
      </c>
      <c r="B96" s="52">
        <f>B93-2*B94</f>
        <v>-4.3848597502135718</v>
      </c>
      <c r="C96" s="52">
        <f t="shared" ref="C96:M96" si="34">C93-2*C94</f>
        <v>-1.6467108564202171</v>
      </c>
      <c r="D96" s="52">
        <f t="shared" si="34"/>
        <v>-1.4862010497143192</v>
      </c>
      <c r="E96" s="52">
        <f t="shared" si="34"/>
        <v>1.9379641492614477</v>
      </c>
      <c r="F96" s="52">
        <f t="shared" si="34"/>
        <v>-3.3007148431129494</v>
      </c>
      <c r="G96" s="52">
        <f t="shared" si="34"/>
        <v>-3.0385857194734509</v>
      </c>
      <c r="H96" s="52">
        <f t="shared" si="34"/>
        <v>-19.571781865265013</v>
      </c>
      <c r="I96" s="52">
        <f t="shared" si="34"/>
        <v>-19.532014281649605</v>
      </c>
      <c r="J96" s="52">
        <f t="shared" si="34"/>
        <v>-14.583154308648005</v>
      </c>
      <c r="K96" s="52">
        <f t="shared" si="34"/>
        <v>-17.223573156353083</v>
      </c>
      <c r="L96" s="52">
        <f t="shared" si="34"/>
        <v>-15.016906949426184</v>
      </c>
      <c r="M96" s="52">
        <f t="shared" si="34"/>
        <v>-26.39216998158291</v>
      </c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.75">
      <c r="A99" s="2" t="s">
        <v>31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6.5" thickBot="1">
      <c r="A100" s="5"/>
      <c r="B100" s="6" t="s">
        <v>0</v>
      </c>
      <c r="C100" s="6" t="s">
        <v>1</v>
      </c>
      <c r="D100" s="6" t="s">
        <v>2</v>
      </c>
      <c r="E100" s="6" t="s">
        <v>3</v>
      </c>
      <c r="F100" s="6" t="s">
        <v>4</v>
      </c>
      <c r="G100" s="6" t="s">
        <v>5</v>
      </c>
      <c r="H100" s="6" t="s">
        <v>6</v>
      </c>
      <c r="I100" s="6" t="s">
        <v>7</v>
      </c>
      <c r="J100" s="6" t="s">
        <v>8</v>
      </c>
      <c r="K100" s="6" t="s">
        <v>9</v>
      </c>
      <c r="L100" s="6" t="s">
        <v>10</v>
      </c>
      <c r="M100" s="6" t="s">
        <v>11</v>
      </c>
      <c r="N100" s="15" t="s">
        <v>13</v>
      </c>
    </row>
    <row r="101" spans="1:14" ht="16.5" thickTop="1">
      <c r="A101" s="7">
        <v>1983</v>
      </c>
      <c r="B101" s="16">
        <f>'Cash-Futures'!B364-'Cash-Futures'!B44</f>
        <v>-9.61</v>
      </c>
      <c r="C101" s="16">
        <f>'Cash-Futures'!C364-'Cash-Futures'!C44</f>
        <v>-8.8100000000000023</v>
      </c>
      <c r="D101" s="16">
        <f>'Cash-Futures'!D364-'Cash-Futures'!D44</f>
        <v>-6.5400000000000063</v>
      </c>
      <c r="E101" s="16">
        <f>'Cash-Futures'!E364-'Cash-Futures'!E44</f>
        <v>-5.480000000000004</v>
      </c>
      <c r="F101" s="16">
        <f>'Cash-Futures'!F364-'Cash-Futures'!F44</f>
        <v>-3.6499999999999986</v>
      </c>
      <c r="G101" s="16">
        <f>'Cash-Futures'!G364-'Cash-Futures'!G44</f>
        <v>-3.9099999999999966</v>
      </c>
      <c r="H101" s="16">
        <f>'Cash-Futures'!H364-'Cash-Futures'!H44</f>
        <v>-6.4200000000000017</v>
      </c>
      <c r="I101" s="16">
        <f>'Cash-Futures'!I364-'Cash-Futures'!I44</f>
        <v>-8.0600000000000023</v>
      </c>
      <c r="J101" s="16">
        <f>'Cash-Futures'!J364-'Cash-Futures'!J44</f>
        <v>-7.4600000000000009</v>
      </c>
      <c r="K101" s="16">
        <f>'Cash-Futures'!K364-'Cash-Futures'!K44</f>
        <v>-8.3500000000000014</v>
      </c>
      <c r="L101" s="16">
        <f>'Cash-Futures'!L364-'Cash-Futures'!L44</f>
        <v>-10.29</v>
      </c>
      <c r="M101" s="16">
        <f>'Cash-Futures'!M364-'Cash-Futures'!M44</f>
        <v>-11.079999999999998</v>
      </c>
      <c r="N101" s="23">
        <f>AVERAGE(B101:M101)</f>
        <v>-7.4716666666666676</v>
      </c>
    </row>
    <row r="102" spans="1:14" ht="15.75">
      <c r="A102" s="4">
        <v>1984</v>
      </c>
      <c r="B102" s="16">
        <f>'Cash-Futures'!B365-'Cash-Futures'!B45</f>
        <v>-10.329999999999998</v>
      </c>
      <c r="C102" s="16">
        <f>'Cash-Futures'!C365-'Cash-Futures'!C45</f>
        <v>-9.2800000000000011</v>
      </c>
      <c r="D102" s="16">
        <f>'Cash-Futures'!D365-'Cash-Futures'!D45</f>
        <v>-9.0399999999999991</v>
      </c>
      <c r="E102" s="16">
        <f>'Cash-Futures'!E365-'Cash-Futures'!E45</f>
        <v>-8.2400000000000091</v>
      </c>
      <c r="F102" s="16">
        <f>'Cash-Futures'!F365-'Cash-Futures'!F45</f>
        <v>-6.3799999999999955</v>
      </c>
      <c r="G102" s="16">
        <f>'Cash-Futures'!G365-'Cash-Futures'!G45</f>
        <v>-6.9299999999999926</v>
      </c>
      <c r="H102" s="16">
        <f>'Cash-Futures'!H365-'Cash-Futures'!H45</f>
        <v>-8.230000000000004</v>
      </c>
      <c r="I102" s="16">
        <f>'Cash-Futures'!I365-'Cash-Futures'!I45</f>
        <v>-6.4300000000000068</v>
      </c>
      <c r="J102" s="16">
        <f>'Cash-Futures'!J365-'Cash-Futures'!J45</f>
        <v>-7.8800000000000026</v>
      </c>
      <c r="K102" s="16">
        <f>'Cash-Futures'!K365-'Cash-Futures'!K45</f>
        <v>-10.239999999999995</v>
      </c>
      <c r="L102" s="16">
        <f>'Cash-Futures'!L365-'Cash-Futures'!L45</f>
        <v>-12.370000000000005</v>
      </c>
      <c r="M102" s="16">
        <f>'Cash-Futures'!M365-'Cash-Futures'!M45</f>
        <v>-11.850000000000009</v>
      </c>
      <c r="N102" s="24">
        <f t="shared" ref="N102:N117" si="35">AVERAGE(B102:M102)</f>
        <v>-8.9333333333333353</v>
      </c>
    </row>
    <row r="103" spans="1:14" ht="15.75">
      <c r="A103" s="4">
        <v>1985</v>
      </c>
      <c r="B103" s="16">
        <f>'Cash-Futures'!B366-'Cash-Futures'!B46</f>
        <v>-10.759999999999998</v>
      </c>
      <c r="C103" s="16">
        <f>'Cash-Futures'!C366-'Cash-Futures'!C46</f>
        <v>-9.43</v>
      </c>
      <c r="D103" s="16">
        <f>'Cash-Futures'!D366-'Cash-Futures'!D46</f>
        <v>-6.3500000000000085</v>
      </c>
      <c r="E103" s="16">
        <f>'Cash-Futures'!E366-'Cash-Futures'!E46</f>
        <v>-4.4099999999999966</v>
      </c>
      <c r="F103" s="16">
        <f>'Cash-Futures'!F366-'Cash-Futures'!F46</f>
        <v>-4.9200000000000017</v>
      </c>
      <c r="G103" s="16">
        <f>'Cash-Futures'!G366-'Cash-Futures'!G46</f>
        <v>-7.6899999999999906</v>
      </c>
      <c r="H103" s="16">
        <f>'Cash-Futures'!H366-'Cash-Futures'!H46</f>
        <v>-7.3299999999999983</v>
      </c>
      <c r="I103" s="16">
        <f>'Cash-Futures'!I366-'Cash-Futures'!I46</f>
        <v>-7.1899999999999977</v>
      </c>
      <c r="J103" s="16">
        <f>'Cash-Futures'!J366-'Cash-Futures'!J46</f>
        <v>-7.009999999999998</v>
      </c>
      <c r="K103" s="16">
        <f>'Cash-Futures'!K366-'Cash-Futures'!K46</f>
        <v>-9.6300000000000026</v>
      </c>
      <c r="L103" s="16">
        <f>'Cash-Futures'!L366-'Cash-Futures'!L46</f>
        <v>-9.9100000000000037</v>
      </c>
      <c r="M103" s="16">
        <f>'Cash-Futures'!M366-'Cash-Futures'!M46</f>
        <v>-11.439999999999998</v>
      </c>
      <c r="N103" s="24">
        <f t="shared" si="35"/>
        <v>-8.0058333333333334</v>
      </c>
    </row>
    <row r="104" spans="1:14" ht="15.75">
      <c r="A104" s="4">
        <v>1986</v>
      </c>
      <c r="B104" s="16">
        <f>'Cash-Futures'!B367-'Cash-Futures'!B47</f>
        <v>-10.270000000000003</v>
      </c>
      <c r="C104" s="16">
        <f>'Cash-Futures'!C367-'Cash-Futures'!C47</f>
        <v>-7.75</v>
      </c>
      <c r="D104" s="16">
        <f>'Cash-Futures'!D367-'Cash-Futures'!D47</f>
        <v>-4.5499999999999972</v>
      </c>
      <c r="E104" s="16">
        <f>'Cash-Futures'!E367-'Cash-Futures'!E47</f>
        <v>-2.7700000000000031</v>
      </c>
      <c r="F104" s="16">
        <f>'Cash-Futures'!F367-'Cash-Futures'!F47</f>
        <v>-2</v>
      </c>
      <c r="G104" s="16">
        <f>'Cash-Futures'!G367-'Cash-Futures'!G47</f>
        <v>-3.9099999999999966</v>
      </c>
      <c r="H104" s="16">
        <f>'Cash-Futures'!H367-'Cash-Futures'!H47</f>
        <v>-10.019999999999996</v>
      </c>
      <c r="I104" s="16">
        <f>'Cash-Futures'!I367-'Cash-Futures'!I47</f>
        <v>-7.8000000000000043</v>
      </c>
      <c r="J104" s="16">
        <f>'Cash-Futures'!J367-'Cash-Futures'!J47</f>
        <v>-4.9799999999999969</v>
      </c>
      <c r="K104" s="16">
        <f>'Cash-Futures'!K367-'Cash-Futures'!K47</f>
        <v>-5.0200000000000031</v>
      </c>
      <c r="L104" s="16">
        <f>'Cash-Futures'!L367-'Cash-Futures'!L47</f>
        <v>-6.25</v>
      </c>
      <c r="M104" s="16">
        <f>'Cash-Futures'!M367-'Cash-Futures'!M47</f>
        <v>-5.1400000000000006</v>
      </c>
      <c r="N104" s="24">
        <f t="shared" si="35"/>
        <v>-5.8716666666666661</v>
      </c>
    </row>
    <row r="105" spans="1:14" ht="15.75">
      <c r="A105" s="4">
        <v>1987</v>
      </c>
      <c r="B105" s="16">
        <f>'Cash-Futures'!B368-'Cash-Futures'!B48</f>
        <v>-2.519999999999996</v>
      </c>
      <c r="C105" s="16">
        <f>'Cash-Futures'!C368-'Cash-Futures'!C48</f>
        <v>-2.7800000000000011</v>
      </c>
      <c r="D105" s="16">
        <f>'Cash-Futures'!D368-'Cash-Futures'!D48</f>
        <v>-1.9200000000000017</v>
      </c>
      <c r="E105" s="16">
        <f>'Cash-Futures'!E368-'Cash-Futures'!E48</f>
        <v>-3.0100000000000051</v>
      </c>
      <c r="F105" s="16">
        <f>'Cash-Futures'!F368-'Cash-Futures'!F48</f>
        <v>-1.8400000000000034</v>
      </c>
      <c r="G105" s="16">
        <f>'Cash-Futures'!G368-'Cash-Futures'!G48</f>
        <v>-2.5100000000000051</v>
      </c>
      <c r="H105" s="16">
        <f>'Cash-Futures'!H368-'Cash-Futures'!H48</f>
        <v>-3.769999999999996</v>
      </c>
      <c r="I105" s="16">
        <f>'Cash-Futures'!I368-'Cash-Futures'!I48</f>
        <v>-5.6500000000000057</v>
      </c>
      <c r="J105" s="16">
        <f>'Cash-Futures'!J368-'Cash-Futures'!J48</f>
        <v>-6.3700000000000045</v>
      </c>
      <c r="K105" s="16">
        <f>'Cash-Futures'!K368-'Cash-Futures'!K48</f>
        <v>-5.2099999999999937</v>
      </c>
      <c r="L105" s="16">
        <f>'Cash-Futures'!L368-'Cash-Futures'!L48</f>
        <v>-3</v>
      </c>
      <c r="M105" s="16">
        <f>'Cash-Futures'!M368-'Cash-Futures'!M48</f>
        <v>-2.1099999999999994</v>
      </c>
      <c r="N105" s="24">
        <f t="shared" si="35"/>
        <v>-3.3908333333333345</v>
      </c>
    </row>
    <row r="106" spans="1:14" ht="15.75">
      <c r="A106" s="4">
        <v>1988</v>
      </c>
      <c r="B106" s="16">
        <f>'Cash-Futures'!B369-'Cash-Futures'!B49</f>
        <v>-3.4899999999999949</v>
      </c>
      <c r="C106" s="16">
        <f>'Cash-Futures'!C369-'Cash-Futures'!C49</f>
        <v>-3.9299999999999926</v>
      </c>
      <c r="D106" s="16">
        <f>'Cash-Futures'!D369-'Cash-Futures'!D49</f>
        <v>-4.75</v>
      </c>
      <c r="E106" s="16">
        <f>'Cash-Futures'!E369-'Cash-Futures'!E49</f>
        <v>-3.3099999999999881</v>
      </c>
      <c r="F106" s="16">
        <f>'Cash-Futures'!F369-'Cash-Futures'!F49</f>
        <v>-3.1400000000000006</v>
      </c>
      <c r="G106" s="16">
        <f>'Cash-Futures'!G369-'Cash-Futures'!G49</f>
        <v>2.8900000000000006</v>
      </c>
      <c r="H106" s="16">
        <f>'Cash-Futures'!H369-'Cash-Futures'!H49</f>
        <v>-5.3799999999999955</v>
      </c>
      <c r="I106" s="16">
        <f>'Cash-Futures'!I369-'Cash-Futures'!I49</f>
        <v>-4.9400000000000119</v>
      </c>
      <c r="J106" s="16">
        <f>'Cash-Futures'!J369-'Cash-Futures'!J49</f>
        <v>-3.5600000000000023</v>
      </c>
      <c r="K106" s="16">
        <f>'Cash-Futures'!K369-'Cash-Futures'!K49</f>
        <v>-3.4399999999999977</v>
      </c>
      <c r="L106" s="16">
        <f>'Cash-Futures'!L369-'Cash-Futures'!L49</f>
        <v>-3.3499999999999943</v>
      </c>
      <c r="M106" s="16">
        <f>'Cash-Futures'!M369-'Cash-Futures'!M49</f>
        <v>-5.230000000000004</v>
      </c>
      <c r="N106" s="24">
        <f t="shared" si="35"/>
        <v>-3.469166666666665</v>
      </c>
    </row>
    <row r="107" spans="1:14" ht="15.75">
      <c r="A107" s="4">
        <v>1989</v>
      </c>
      <c r="B107" s="16">
        <f>'Cash-Futures'!B370-'Cash-Futures'!B50</f>
        <v>-4.4699999999999989</v>
      </c>
      <c r="C107" s="16">
        <f>'Cash-Futures'!C370-'Cash-Futures'!C50</f>
        <v>-5.710000000000008</v>
      </c>
      <c r="D107" s="16">
        <f>'Cash-Futures'!D370-'Cash-Futures'!D50</f>
        <v>-4.4099999999999966</v>
      </c>
      <c r="E107" s="16">
        <f>'Cash-Futures'!E370-'Cash-Futures'!E50</f>
        <v>-1.9699999999999989</v>
      </c>
      <c r="F107" s="16">
        <f>'Cash-Futures'!F370-'Cash-Futures'!F50</f>
        <v>-1.4300000000000068</v>
      </c>
      <c r="G107" s="16">
        <f>'Cash-Futures'!G370-'Cash-Futures'!G50</f>
        <v>-2.0100000000000051</v>
      </c>
      <c r="H107" s="16">
        <f>'Cash-Futures'!H370-'Cash-Futures'!H50</f>
        <v>-3.5</v>
      </c>
      <c r="I107" s="16">
        <f>'Cash-Futures'!I370-'Cash-Futures'!I50</f>
        <v>-3.8199999999999932</v>
      </c>
      <c r="J107" s="16">
        <f>'Cash-Futures'!J370-'Cash-Futures'!J50</f>
        <v>-5.4200000000000017</v>
      </c>
      <c r="K107" s="16">
        <f>'Cash-Futures'!K370-'Cash-Futures'!K50</f>
        <v>-4.9599999999999937</v>
      </c>
      <c r="L107" s="16">
        <f>'Cash-Futures'!L370-'Cash-Futures'!L50</f>
        <v>-4.5900000000000034</v>
      </c>
      <c r="M107" s="16">
        <f>'Cash-Futures'!M370-'Cash-Futures'!M50</f>
        <v>-3.5499999999999972</v>
      </c>
      <c r="N107" s="24">
        <f t="shared" si="35"/>
        <v>-3.8200000000000003</v>
      </c>
    </row>
    <row r="108" spans="1:14" ht="15.75">
      <c r="A108" s="4">
        <v>1990</v>
      </c>
      <c r="B108" s="16">
        <f>'Cash-Futures'!B371-'Cash-Futures'!B51</f>
        <v>-3.3900000000000006</v>
      </c>
      <c r="C108" s="16">
        <f>'Cash-Futures'!C371-'Cash-Futures'!C51</f>
        <v>-3.0699999999999932</v>
      </c>
      <c r="D108" s="16">
        <f>'Cash-Futures'!D371-'Cash-Futures'!D51</f>
        <v>-2.4299999999999926</v>
      </c>
      <c r="E108" s="16">
        <f>'Cash-Futures'!E371-'Cash-Futures'!E51</f>
        <v>-2.7800000000000011</v>
      </c>
      <c r="F108" s="16">
        <f>'Cash-Futures'!F371-'Cash-Futures'!F51</f>
        <v>-1.8699999999999903</v>
      </c>
      <c r="G108" s="16">
        <f>'Cash-Futures'!G371-'Cash-Futures'!G51</f>
        <v>-0.76000000000000512</v>
      </c>
      <c r="H108" s="16">
        <f>'Cash-Futures'!H371-'Cash-Futures'!H51</f>
        <v>-2.1200000000000045</v>
      </c>
      <c r="I108" s="16">
        <f>'Cash-Futures'!I371-'Cash-Futures'!I51</f>
        <v>-5.0799999999999983</v>
      </c>
      <c r="J108" s="16">
        <f>'Cash-Futures'!J371-'Cash-Futures'!J51</f>
        <v>-4.6400000000000006</v>
      </c>
      <c r="K108" s="16">
        <f>'Cash-Futures'!K371-'Cash-Futures'!K51</f>
        <v>-3.9100000000000108</v>
      </c>
      <c r="L108" s="16">
        <f>'Cash-Futures'!L371-'Cash-Futures'!L51</f>
        <v>-2.789999999999992</v>
      </c>
      <c r="M108" s="16">
        <f>'Cash-Futures'!M371-'Cash-Futures'!M51</f>
        <v>-1.3999999999999915</v>
      </c>
      <c r="N108" s="24">
        <f t="shared" si="35"/>
        <v>-2.8533333333333317</v>
      </c>
    </row>
    <row r="109" spans="1:14" ht="15.75">
      <c r="A109" s="4">
        <v>1991</v>
      </c>
      <c r="B109" s="16">
        <f>'Cash-Futures'!B372-'Cash-Futures'!B52</f>
        <v>-2.7400000000000091</v>
      </c>
      <c r="C109" s="16">
        <f>'Cash-Futures'!C372-'Cash-Futures'!C52</f>
        <v>0.90000000000000568</v>
      </c>
      <c r="D109" s="16">
        <f>'Cash-Futures'!D372-'Cash-Futures'!D52</f>
        <v>0.92000000000000171</v>
      </c>
      <c r="E109" s="16">
        <f>'Cash-Futures'!E372-'Cash-Futures'!E52</f>
        <v>1.1099999999999994</v>
      </c>
      <c r="F109" s="16">
        <f>'Cash-Futures'!F372-'Cash-Futures'!F52</f>
        <v>3.7700000000000102</v>
      </c>
      <c r="G109" s="16">
        <f>'Cash-Futures'!G372-'Cash-Futures'!G52</f>
        <v>2.460000000000008</v>
      </c>
      <c r="H109" s="16">
        <f>'Cash-Futures'!H372-'Cash-Futures'!H52</f>
        <v>-2.9099999999999966</v>
      </c>
      <c r="I109" s="16">
        <f>'Cash-Futures'!I372-'Cash-Futures'!I52</f>
        <v>-4.1299999999999955</v>
      </c>
      <c r="J109" s="16">
        <f>'Cash-Futures'!J372-'Cash-Futures'!J52</f>
        <v>-3.0600000000000023</v>
      </c>
      <c r="K109" s="16">
        <f>'Cash-Futures'!K372-'Cash-Futures'!K52</f>
        <v>-3.6700000000000017</v>
      </c>
      <c r="L109" s="16">
        <f>'Cash-Futures'!L372-'Cash-Futures'!L52</f>
        <v>-0.42000000000000171</v>
      </c>
      <c r="M109" s="16">
        <f>'Cash-Futures'!M372-'Cash-Futures'!M52</f>
        <v>-0.64999999999999147</v>
      </c>
      <c r="N109" s="24">
        <f t="shared" si="35"/>
        <v>-0.70166666666666444</v>
      </c>
    </row>
    <row r="110" spans="1:14" ht="15.75">
      <c r="A110" s="4">
        <v>1992</v>
      </c>
      <c r="B110" s="16">
        <f>'Cash-Futures'!B373-'Cash-Futures'!B53</f>
        <v>-1.3400000000000034</v>
      </c>
      <c r="C110" s="16">
        <f>'Cash-Futures'!C373-'Cash-Futures'!C53</f>
        <v>2.8500000000000085</v>
      </c>
      <c r="D110" s="16">
        <f>'Cash-Futures'!D373-'Cash-Futures'!D53</f>
        <v>2.9300000000000068</v>
      </c>
      <c r="E110" s="16">
        <f>'Cash-Futures'!E373-'Cash-Futures'!E53</f>
        <v>-0.65999999999999659</v>
      </c>
      <c r="F110" s="16">
        <f>'Cash-Futures'!F373-'Cash-Futures'!F53</f>
        <v>0.62000000000000455</v>
      </c>
      <c r="G110" s="16">
        <f>'Cash-Futures'!G373-'Cash-Futures'!G53</f>
        <v>2.1400000000000006</v>
      </c>
      <c r="H110" s="16">
        <f>'Cash-Futures'!H373-'Cash-Futures'!H53</f>
        <v>-2.1700000000000017</v>
      </c>
      <c r="I110" s="16">
        <f>'Cash-Futures'!I373-'Cash-Futures'!I53</f>
        <v>-4.480000000000004</v>
      </c>
      <c r="J110" s="16">
        <f>'Cash-Futures'!J373-'Cash-Futures'!J53</f>
        <v>-2.5600000000000023</v>
      </c>
      <c r="K110" s="16">
        <f>'Cash-Futures'!K373-'Cash-Futures'!K53</f>
        <v>-3.75</v>
      </c>
      <c r="L110" s="16">
        <f>'Cash-Futures'!L373-'Cash-Futures'!L53</f>
        <v>-3.4300000000000068</v>
      </c>
      <c r="M110" s="16">
        <f>'Cash-Futures'!M373-'Cash-Futures'!M53</f>
        <v>-3.0700000000000074</v>
      </c>
      <c r="N110" s="24">
        <f t="shared" si="35"/>
        <v>-1.0766666666666669</v>
      </c>
    </row>
    <row r="111" spans="1:14" ht="15.75">
      <c r="A111" s="4">
        <v>1993</v>
      </c>
      <c r="B111" s="16">
        <f>'Cash-Futures'!B374-'Cash-Futures'!B54</f>
        <v>-1.3999999999999915</v>
      </c>
      <c r="C111" s="16">
        <f>'Cash-Futures'!C374-'Cash-Futures'!C54</f>
        <v>-1.3900000000000006</v>
      </c>
      <c r="D111" s="16">
        <f>'Cash-Futures'!D374-'Cash-Futures'!D54</f>
        <v>1.2999999999999972</v>
      </c>
      <c r="E111" s="16">
        <f>'Cash-Futures'!E374-'Cash-Futures'!E54</f>
        <v>-1.0700000000000074</v>
      </c>
      <c r="F111" s="16">
        <f>'Cash-Futures'!F374-'Cash-Futures'!F54</f>
        <v>1.9700000000000131</v>
      </c>
      <c r="G111" s="16">
        <f>'Cash-Futures'!G374-'Cash-Futures'!G54</f>
        <v>-0.21999999999999886</v>
      </c>
      <c r="H111" s="16">
        <f>'Cash-Futures'!H374-'Cash-Futures'!H54</f>
        <v>1.3900000000000006</v>
      </c>
      <c r="I111" s="16">
        <f>'Cash-Futures'!I374-'Cash-Futures'!I54</f>
        <v>-2.3700000000000045</v>
      </c>
      <c r="J111" s="16">
        <f>'Cash-Futures'!J374-'Cash-Futures'!J54</f>
        <v>-0.82999999999999829</v>
      </c>
      <c r="K111" s="16">
        <f>'Cash-Futures'!K374-'Cash-Futures'!K54</f>
        <v>-3.0499999999999972</v>
      </c>
      <c r="L111" s="16">
        <f>'Cash-Futures'!L374-'Cash-Futures'!L54</f>
        <v>-2.3599999999999994</v>
      </c>
      <c r="M111" s="16">
        <f>'Cash-Futures'!M374-'Cash-Futures'!M54</f>
        <v>-2.0300000000000011</v>
      </c>
      <c r="N111" s="24">
        <f t="shared" si="35"/>
        <v>-0.83833333333333238</v>
      </c>
    </row>
    <row r="112" spans="1:14" ht="15.75">
      <c r="A112" s="4">
        <v>1994</v>
      </c>
      <c r="B112" s="16">
        <f>'Cash-Futures'!B375-'Cash-Futures'!B55</f>
        <v>-1.1299999999999955</v>
      </c>
      <c r="C112" s="16">
        <f>'Cash-Futures'!C375-'Cash-Futures'!C55</f>
        <v>-0.90000000000000568</v>
      </c>
      <c r="D112" s="16">
        <f>'Cash-Futures'!D375-'Cash-Futures'!D55</f>
        <v>2.2599999999999909</v>
      </c>
      <c r="E112" s="16">
        <f>'Cash-Futures'!E375-'Cash-Futures'!E55</f>
        <v>2.289999999999992</v>
      </c>
      <c r="F112" s="16">
        <f>'Cash-Futures'!F375-'Cash-Futures'!F55</f>
        <v>3.0300000000000011</v>
      </c>
      <c r="G112" s="16">
        <f>'Cash-Futures'!G375-'Cash-Futures'!G55</f>
        <v>2.3299999999999983</v>
      </c>
      <c r="H112" s="16">
        <f>'Cash-Futures'!H375-'Cash-Futures'!H55</f>
        <v>-4.1800000000000068</v>
      </c>
      <c r="I112" s="16">
        <f>'Cash-Futures'!I375-'Cash-Futures'!I55</f>
        <v>-3.6200000000000045</v>
      </c>
      <c r="J112" s="16">
        <f>'Cash-Futures'!J375-'Cash-Futures'!J55</f>
        <v>-2.7400000000000091</v>
      </c>
      <c r="K112" s="16">
        <f>'Cash-Futures'!K375-'Cash-Futures'!K55</f>
        <v>-4.4200000000000017</v>
      </c>
      <c r="L112" s="16">
        <f>'Cash-Futures'!L375-'Cash-Futures'!L55</f>
        <v>-4.3999999999999915</v>
      </c>
      <c r="M112" s="16">
        <f>'Cash-Futures'!M375-'Cash-Futures'!M55</f>
        <v>-4.4899999999999949</v>
      </c>
      <c r="N112" s="24">
        <f t="shared" si="35"/>
        <v>-1.3308333333333355</v>
      </c>
    </row>
    <row r="113" spans="1:14" ht="15.75">
      <c r="A113" s="4">
        <v>1995</v>
      </c>
      <c r="B113" s="16">
        <f>'Cash-Futures'!B376-'Cash-Futures'!B56</f>
        <v>-3.1899999999999977</v>
      </c>
      <c r="C113" s="16">
        <f>'Cash-Futures'!C376-'Cash-Futures'!C56</f>
        <v>-0.84999999999999432</v>
      </c>
      <c r="D113" s="16">
        <f>'Cash-Futures'!D376-'Cash-Futures'!D56</f>
        <v>-0.76000000000000512</v>
      </c>
      <c r="E113" s="16">
        <f>'Cash-Futures'!E376-'Cash-Futures'!E56</f>
        <v>1.3299999999999983</v>
      </c>
      <c r="F113" s="16">
        <f>'Cash-Futures'!F376-'Cash-Futures'!F56</f>
        <v>1.6700000000000017</v>
      </c>
      <c r="G113" s="16">
        <f>'Cash-Futures'!G376-'Cash-Futures'!G56</f>
        <v>0.18000000000000682</v>
      </c>
      <c r="H113" s="16">
        <f>'Cash-Futures'!H376-'Cash-Futures'!H56</f>
        <v>-6.0799999999999983</v>
      </c>
      <c r="I113" s="16">
        <f>'Cash-Futures'!I376-'Cash-Futures'!I56</f>
        <v>-5.0499999999999972</v>
      </c>
      <c r="J113" s="16">
        <f>'Cash-Futures'!J376-'Cash-Futures'!J56</f>
        <v>-1.8400000000000034</v>
      </c>
      <c r="K113" s="16">
        <f>'Cash-Futures'!K376-'Cash-Futures'!K56</f>
        <v>-4.8099999999999952</v>
      </c>
      <c r="L113" s="16">
        <f>'Cash-Futures'!L376-'Cash-Futures'!L56</f>
        <v>-6.9799999999999969</v>
      </c>
      <c r="M113" s="16">
        <f>'Cash-Futures'!M376-'Cash-Futures'!M56</f>
        <v>-4.68</v>
      </c>
      <c r="N113" s="24">
        <f t="shared" si="35"/>
        <v>-2.5883333333333316</v>
      </c>
    </row>
    <row r="114" spans="1:14" ht="15.75">
      <c r="A114" s="4">
        <v>1996</v>
      </c>
      <c r="B114" s="16">
        <f>'Cash-Futures'!B377-'Cash-Futures'!B57</f>
        <v>-5.6499999999999986</v>
      </c>
      <c r="C114" s="16">
        <f>'Cash-Futures'!C377-'Cash-Futures'!C57</f>
        <v>-4.0399999999999991</v>
      </c>
      <c r="D114" s="16">
        <f>'Cash-Futures'!D377-'Cash-Futures'!D57</f>
        <v>-3.6000000000000014</v>
      </c>
      <c r="E114" s="16">
        <f>'Cash-Futures'!E377-'Cash-Futures'!E57</f>
        <v>0.18999999999999773</v>
      </c>
      <c r="F114" s="16">
        <f>'Cash-Futures'!F377-'Cash-Futures'!F57</f>
        <v>-2.4400000000000048</v>
      </c>
      <c r="G114" s="16">
        <f>'Cash-Futures'!G377-'Cash-Futures'!G57</f>
        <v>-5.4099999999999966</v>
      </c>
      <c r="H114" s="16">
        <f>'Cash-Futures'!H377-'Cash-Futures'!H57</f>
        <v>-4.279999999999994</v>
      </c>
      <c r="I114" s="16">
        <f>'Cash-Futures'!I377-'Cash-Futures'!I57</f>
        <v>-5.32</v>
      </c>
      <c r="J114" s="16">
        <f>'Cash-Futures'!J377-'Cash-Futures'!J57</f>
        <v>-6.2800000000000011</v>
      </c>
      <c r="K114" s="16">
        <f>'Cash-Futures'!K377-'Cash-Futures'!K57</f>
        <v>-4.9099999999999966</v>
      </c>
      <c r="L114" s="16">
        <f>'Cash-Futures'!L377-'Cash-Futures'!L57</f>
        <v>-7.990000000000002</v>
      </c>
      <c r="M114" s="16">
        <f>'Cash-Futures'!M377-'Cash-Futures'!M57</f>
        <v>-9.5990476190476244</v>
      </c>
      <c r="N114" s="24">
        <f t="shared" si="35"/>
        <v>-4.9440873015873015</v>
      </c>
    </row>
    <row r="115" spans="1:14" ht="15.75">
      <c r="A115" s="4">
        <v>1997</v>
      </c>
      <c r="B115" s="16">
        <f>'Cash-Futures'!B378-'Cash-Futures'!B58</f>
        <v>-4.9081818181818235</v>
      </c>
      <c r="C115" s="16">
        <f>'Cash-Futures'!C378-'Cash-Futures'!C58</f>
        <v>-0.67000000000000171</v>
      </c>
      <c r="D115" s="16">
        <f>'Cash-Futures'!D378-'Cash-Futures'!D58</f>
        <v>3.6500000000000057</v>
      </c>
      <c r="E115" s="16">
        <f>'Cash-Futures'!E378-'Cash-Futures'!E58</f>
        <v>3.7999999999999972</v>
      </c>
      <c r="F115" s="16">
        <f>'Cash-Futures'!F378-'Cash-Futures'!F58</f>
        <v>3.8299999999999983</v>
      </c>
      <c r="G115" s="16">
        <f>'Cash-Futures'!G378-'Cash-Futures'!G58</f>
        <v>0.51999999999999602</v>
      </c>
      <c r="H115" s="16">
        <f>'Cash-Futures'!H378-'Cash-Futures'!H58</f>
        <v>-6.8163636363636328</v>
      </c>
      <c r="I115" s="16">
        <f>'Cash-Futures'!I378-'Cash-Futures'!I58</f>
        <v>-3.1609523809523807</v>
      </c>
      <c r="J115" s="16">
        <f>'Cash-Futures'!J378-'Cash-Futures'!J58</f>
        <v>-4.9299999999999926</v>
      </c>
      <c r="K115" s="16">
        <f>'Cash-Futures'!K378-'Cash-Futures'!K58</f>
        <v>-1.4934782608695656</v>
      </c>
      <c r="L115" s="16">
        <f>'Cash-Futures'!L378-'Cash-Futures'!L58</f>
        <v>-4.1794736842105351</v>
      </c>
      <c r="M115" s="16">
        <f>'Cash-Futures'!M378-'Cash-Futures'!M58</f>
        <v>-3.5363636363636317</v>
      </c>
      <c r="N115" s="24">
        <f t="shared" si="35"/>
        <v>-1.4912344514117972</v>
      </c>
    </row>
    <row r="116" spans="1:14" ht="15.75">
      <c r="A116" s="4">
        <v>1998</v>
      </c>
      <c r="B116" s="16">
        <f>'Cash-Futures'!B379-'Cash-Futures'!B59</f>
        <v>-2.2900000000000063</v>
      </c>
      <c r="C116" s="16">
        <f>'Cash-Futures'!C379-'Cash-Futures'!C59</f>
        <v>-0.29000000000000625</v>
      </c>
      <c r="D116" s="16">
        <f>'Cash-Futures'!D379-'Cash-Futures'!D59</f>
        <v>2.25</v>
      </c>
      <c r="E116" s="16">
        <f>'Cash-Futures'!E379-'Cash-Futures'!E59</f>
        <v>4.067142857142855</v>
      </c>
      <c r="F116" s="16">
        <f>'Cash-Futures'!F379-'Cash-Futures'!F59</f>
        <v>-1.5767500000000041</v>
      </c>
      <c r="G116" s="16">
        <f>'Cash-Futures'!G379-'Cash-Futures'!G59</f>
        <v>-0.35000000000000853</v>
      </c>
      <c r="H116" s="16">
        <f>'Cash-Futures'!H379-'Cash-Futures'!H59</f>
        <v>0.99909090909090992</v>
      </c>
      <c r="I116" s="16">
        <f>'Cash-Futures'!I379-'Cash-Futures'!I59</f>
        <v>-3.5280952380952471</v>
      </c>
      <c r="J116" s="16">
        <f>'Cash-Futures'!J379-'Cash-Futures'!J59</f>
        <v>-2.6499999999999915</v>
      </c>
      <c r="K116" s="16">
        <f>'Cash-Futures'!K379-'Cash-Futures'!K59</f>
        <v>-4.1299999999999955</v>
      </c>
      <c r="L116" s="16">
        <f>'Cash-Futures'!L379-'Cash-Futures'!L59</f>
        <v>-3.3485000000000014</v>
      </c>
      <c r="M116" s="16">
        <f>'Cash-Futures'!M379-'Cash-Futures'!M59</f>
        <v>-1.8881818181818204</v>
      </c>
      <c r="N116" s="24">
        <f t="shared" si="35"/>
        <v>-1.061274440836943</v>
      </c>
    </row>
    <row r="117" spans="1:14" ht="15.75">
      <c r="A117" s="4">
        <v>1999</v>
      </c>
      <c r="B117" s="16">
        <f>'Cash-Futures'!B380-'Cash-Futures'!B60</f>
        <v>-1.9200000000000017</v>
      </c>
      <c r="C117" s="16">
        <f>'Cash-Futures'!C380-'Cash-Futures'!C60</f>
        <v>0.24684210526316974</v>
      </c>
      <c r="D117" s="16">
        <f>'Cash-Futures'!D380-'Cash-Futures'!D60</f>
        <v>1.7252173913043549</v>
      </c>
      <c r="E117" s="16">
        <f>'Cash-Futures'!E380-'Cash-Futures'!E60</f>
        <v>1.0500000000000114</v>
      </c>
      <c r="F117" s="16">
        <f>'Cash-Futures'!F380-'Cash-Futures'!F60</f>
        <v>2.7999999999999972</v>
      </c>
      <c r="G117" s="16">
        <f>'Cash-Futures'!G380-'Cash-Futures'!G60</f>
        <v>-2.7950000000000017</v>
      </c>
      <c r="H117" s="16">
        <f>'Cash-Futures'!H380-'Cash-Futures'!H60</f>
        <v>-2.0342857142857156</v>
      </c>
      <c r="I117" s="16">
        <f>'Cash-Futures'!I380-'Cash-Futures'!I60</f>
        <v>-0.41954545454545666</v>
      </c>
      <c r="J117" s="16">
        <f>'Cash-Futures'!J380-'Cash-Futures'!J60</f>
        <v>-3.9021428571428629</v>
      </c>
      <c r="K117" s="16">
        <f>'Cash-Futures'!K380-'Cash-Futures'!K60</f>
        <v>0.35095238095239267</v>
      </c>
      <c r="L117" s="16">
        <f>'Cash-Futures'!L380-'Cash-Futures'!L60</f>
        <v>-1.3299999999999983</v>
      </c>
      <c r="M117" s="16">
        <f>'Cash-Futures'!M380-'Cash-Futures'!M60</f>
        <v>-1.3238095238095298</v>
      </c>
      <c r="N117" s="24">
        <f t="shared" si="35"/>
        <v>-0.62931430602197003</v>
      </c>
    </row>
    <row r="118" spans="1:14" ht="15.75">
      <c r="A118" s="4">
        <v>2000</v>
      </c>
      <c r="B118" s="16">
        <f>'Cash-Futures'!B381-'Cash-Futures'!B61</f>
        <v>-1.4087499999999977</v>
      </c>
      <c r="C118" s="16">
        <f>'Cash-Futures'!C381-'Cash-Futures'!C61</f>
        <v>1.1349999999999909</v>
      </c>
      <c r="D118" s="16">
        <f>'Cash-Futures'!D381-'Cash-Futures'!D61</f>
        <v>2.3649999999999949</v>
      </c>
      <c r="E118" s="16">
        <f>'Cash-Futures'!E381-'Cash-Futures'!E61</f>
        <v>3.9749999999999943</v>
      </c>
      <c r="F118" s="16">
        <f>'Cash-Futures'!F381-'Cash-Futures'!F61</f>
        <v>1.6659999999999826</v>
      </c>
      <c r="G118" s="16">
        <f>'Cash-Futures'!G381-'Cash-Futures'!G61</f>
        <v>1.3249999999999886</v>
      </c>
      <c r="H118" s="16">
        <f>'Cash-Futures'!H381-'Cash-Futures'!H61</f>
        <v>-3.2316666666666549</v>
      </c>
      <c r="I118" s="16">
        <f>'Cash-Futures'!I381-'Cash-Futures'!I61</f>
        <v>-4.167500000000004</v>
      </c>
      <c r="J118" s="16">
        <f>'Cash-Futures'!J381-'Cash-Futures'!J61</f>
        <v>-0.84916666666666174</v>
      </c>
      <c r="K118" s="16">
        <f>'Cash-Futures'!K381-'Cash-Futures'!K61</f>
        <v>-1.7391666666666623</v>
      </c>
      <c r="L118" s="16">
        <f>'Cash-Futures'!L381-'Cash-Futures'!L61</f>
        <v>-4.0680000000000121</v>
      </c>
      <c r="M118" s="16">
        <f>'Cash-Futures'!M381-'Cash-Futures'!M61</f>
        <v>-5.3900000000000006</v>
      </c>
      <c r="N118" s="24">
        <f t="shared" ref="N118:N123" si="36">AVERAGE(B118:M118)</f>
        <v>-0.8656875000000035</v>
      </c>
    </row>
    <row r="119" spans="1:14" ht="15.75">
      <c r="A119" s="4">
        <v>2001</v>
      </c>
      <c r="B119" s="16">
        <f>'Cash-Futures'!B382-'Cash-Futures'!B62</f>
        <v>-3.6829999999999927</v>
      </c>
      <c r="C119" s="16">
        <f>'Cash-Futures'!C382-'Cash-Futures'!C62</f>
        <v>-1.1837500000000034</v>
      </c>
      <c r="D119" s="16">
        <f>'Cash-Futures'!D382-'Cash-Futures'!D62</f>
        <v>0.19249999999999545</v>
      </c>
      <c r="E119" s="16">
        <f>'Cash-Futures'!E382-'Cash-Futures'!E62</f>
        <v>0.47124999999999773</v>
      </c>
      <c r="F119" s="16">
        <f>'Cash-Futures'!F382-'Cash-Futures'!F62</f>
        <v>1.7630000000000052</v>
      </c>
      <c r="G119" s="16">
        <f>'Cash-Futures'!G382-'Cash-Futures'!G62</f>
        <v>6.7075000000000102</v>
      </c>
      <c r="H119" s="16">
        <f>'Cash-Futures'!H382-'Cash-Futures'!H62</f>
        <v>-3.9350000000000023</v>
      </c>
      <c r="I119" s="16">
        <f>'Cash-Futures'!I382-'Cash-Futures'!I62</f>
        <v>1.5849999999999937</v>
      </c>
      <c r="J119" s="16">
        <f>'Cash-Futures'!J382-'Cash-Futures'!J62</f>
        <v>-1.4249999999999972</v>
      </c>
      <c r="K119" s="16">
        <f>'Cash-Futures'!K382-'Cash-Futures'!K62</f>
        <v>-2.0810000000000031</v>
      </c>
      <c r="L119" s="16">
        <f>'Cash-Futures'!L382-'Cash-Futures'!L62</f>
        <v>-4.636250000000004</v>
      </c>
      <c r="M119" s="16">
        <f>'Cash-Futures'!M382-'Cash-Futures'!M62</f>
        <v>-5.4399999999999977</v>
      </c>
      <c r="N119" s="24">
        <f t="shared" si="36"/>
        <v>-0.97206249999999983</v>
      </c>
    </row>
    <row r="120" spans="1:14" ht="15.75">
      <c r="A120" s="4">
        <v>2002</v>
      </c>
      <c r="B120" s="16">
        <f>'Cash-Futures'!B383-'Cash-Futures'!B63</f>
        <v>-3.3870000000000005</v>
      </c>
      <c r="C120" s="16">
        <f>'Cash-Futures'!C383-'Cash-Futures'!C63</f>
        <v>-0.44499999999999318</v>
      </c>
      <c r="D120" s="16">
        <f>'Cash-Futures'!D383-'Cash-Futures'!D63</f>
        <v>-0.93999999999999773</v>
      </c>
      <c r="E120" s="16">
        <f>'Cash-Futures'!E383-'Cash-Futures'!E63</f>
        <v>6.8449999999999989</v>
      </c>
      <c r="F120" s="16">
        <f>'Cash-Futures'!F383-'Cash-Futures'!F63</f>
        <v>4.0550000000000068</v>
      </c>
      <c r="G120" s="16">
        <f>'Cash-Futures'!G383-'Cash-Futures'!G63</f>
        <v>0.78749999999999432</v>
      </c>
      <c r="H120" s="16">
        <f>'Cash-Futures'!H383-'Cash-Futures'!H63</f>
        <v>-0.72249999999999659</v>
      </c>
      <c r="I120" s="16">
        <f>'Cash-Futures'!I383-'Cash-Futures'!I63</f>
        <v>-4.0374999999999943</v>
      </c>
      <c r="J120" s="16">
        <f>'Cash-Futures'!J383-'Cash-Futures'!J63</f>
        <v>-2.5633333333333184</v>
      </c>
      <c r="K120" s="3">
        <f>'Cash-Futures'!K383-'Cash-Futures'!K63</f>
        <v>-4.6149999999999949</v>
      </c>
      <c r="L120" s="3">
        <f>'Cash-Futures'!L383-'Cash-Futures'!L63</f>
        <v>-6.4362500000000011</v>
      </c>
      <c r="M120" s="3">
        <f>'Cash-Futures'!M383-'Cash-Futures'!M63</f>
        <v>-4.5033333333333445</v>
      </c>
      <c r="N120" s="24">
        <f t="shared" si="36"/>
        <v>-1.3302013888888868</v>
      </c>
    </row>
    <row r="121" spans="1:14" ht="15.75">
      <c r="A121" s="4">
        <v>2003</v>
      </c>
      <c r="B121" s="16">
        <f>'Cash-Futures'!B384-'Cash-Futures'!B64</f>
        <v>-2.7909999999999968</v>
      </c>
      <c r="C121" s="16">
        <f>'Cash-Futures'!C384-'Cash-Futures'!C64</f>
        <v>0.99375000000000568</v>
      </c>
      <c r="D121" s="16">
        <f>'Cash-Futures'!D384-'Cash-Futures'!D64</f>
        <v>1.2737499999999926</v>
      </c>
      <c r="E121" s="16">
        <f>'Cash-Futures'!E384-'Cash-Futures'!E64</f>
        <v>5.7920000000000016</v>
      </c>
      <c r="F121" s="16">
        <f>'Cash-Futures'!F384-'Cash-Futures'!F64</f>
        <v>5.7775000000000034</v>
      </c>
      <c r="G121" s="16">
        <f>'Cash-Futures'!G384-'Cash-Futures'!G64</f>
        <v>1.1599999999999966</v>
      </c>
      <c r="H121" s="16">
        <f>'Cash-Futures'!H384-'Cash-Futures'!H64</f>
        <v>-1.6087500000000006</v>
      </c>
      <c r="I121" s="16">
        <f>'Cash-Futures'!I384-'Cash-Futures'!I64</f>
        <v>-1.8083333333333371</v>
      </c>
      <c r="J121" s="16">
        <f>'Cash-Futures'!J384-'Cash-Futures'!J64</f>
        <v>-3.9012500000000045</v>
      </c>
      <c r="K121" s="16">
        <f>'Cash-Futures'!K384-'Cash-Futures'!K64</f>
        <v>-6.6539999999999964</v>
      </c>
      <c r="L121" s="16">
        <f>'Cash-Futures'!L384-'Cash-Futures'!L64</f>
        <v>-6.9200000000000017</v>
      </c>
      <c r="M121" s="16">
        <f>'Cash-Futures'!M384-'Cash-Futures'!M64</f>
        <v>1.4300000000000068</v>
      </c>
      <c r="N121" s="24">
        <f t="shared" si="36"/>
        <v>-0.6046944444444442</v>
      </c>
    </row>
    <row r="122" spans="1:14" ht="15.75">
      <c r="A122" s="4">
        <v>2004</v>
      </c>
      <c r="B122" s="16">
        <f>'Cash-Futures'!B385-'Cash-Futures'!B65</f>
        <v>5.5374999999999943</v>
      </c>
      <c r="C122" s="16">
        <f>'Cash-Futures'!C385-'Cash-Futures'!C65</f>
        <v>5.7399999999999949</v>
      </c>
      <c r="D122" s="16">
        <f>'Cash-Futures'!D385-'Cash-Futures'!D65</f>
        <v>7.4209999999999923</v>
      </c>
      <c r="E122" s="16">
        <f>'Cash-Futures'!E385-'Cash-Futures'!E65</f>
        <v>2.5125000000000028</v>
      </c>
      <c r="F122" s="16">
        <f>'Cash-Futures'!F385-'Cash-Futures'!F65</f>
        <v>0.46999999999999886</v>
      </c>
      <c r="G122" s="16">
        <f>'Cash-Futures'!G385-'Cash-Futures'!G65</f>
        <v>5.0310000000000059</v>
      </c>
      <c r="H122" s="16">
        <f>'Cash-Futures'!H385-'Cash-Futures'!H65</f>
        <v>4.6574999999999989</v>
      </c>
      <c r="I122" s="16">
        <f>'Cash-Futures'!I385-'Cash-Futures'!I65</f>
        <v>0.98333333333333428</v>
      </c>
      <c r="J122" s="16">
        <f>'Cash-Futures'!J385-'Cash-Futures'!J65</f>
        <v>-3.8362500000000068</v>
      </c>
      <c r="K122" s="16">
        <f>'Cash-Futures'!K385-'Cash-Futures'!K65</f>
        <v>-5.9399999999999977</v>
      </c>
      <c r="L122" s="16">
        <f>'Cash-Futures'!L385-'Cash-Futures'!L65</f>
        <v>-6.2787499999999881</v>
      </c>
      <c r="M122" s="16">
        <f>'Cash-Futures'!M385-'Cash-Futures'!M65</f>
        <v>-2.7450000000000045</v>
      </c>
      <c r="N122" s="24">
        <f t="shared" si="36"/>
        <v>1.1294027777777771</v>
      </c>
    </row>
    <row r="123" spans="1:14" ht="15.75">
      <c r="A123" s="4">
        <v>2005</v>
      </c>
      <c r="B123" s="16">
        <f>'Cash-Futures'!B386-'Cash-Futures'!B66</f>
        <v>-1.8859999999999957</v>
      </c>
      <c r="C123" s="16">
        <f>'Cash-Futures'!C386-'Cash-Futures'!C66</f>
        <v>9.024802631578936</v>
      </c>
      <c r="D123" s="16">
        <f>'Cash-Futures'!D386-'Cash-Futures'!D66</f>
        <v>3.2924545454545324</v>
      </c>
      <c r="E123" s="16">
        <f>'Cash-Futures'!E386-'Cash-Futures'!E66</f>
        <v>7.5575595238095161</v>
      </c>
      <c r="F123" s="16">
        <f>'Cash-Futures'!F386-'Cash-Futures'!F66</f>
        <v>12.800773809523804</v>
      </c>
      <c r="G123" s="16">
        <f>'Cash-Futures'!G386-'Cash-Futures'!G66</f>
        <v>6.1936363636363581</v>
      </c>
      <c r="H123" s="16">
        <f>'Cash-Futures'!H386-'Cash-Futures'!H66</f>
        <v>3.7337500000000006</v>
      </c>
      <c r="I123" s="16">
        <f>'Cash-Futures'!I386-'Cash-Futures'!I66</f>
        <v>3.2219565217391306</v>
      </c>
      <c r="J123" s="16">
        <f>'Cash-Futures'!J386-'Cash-Futures'!J66</f>
        <v>-4.164285714285711</v>
      </c>
      <c r="K123" s="16">
        <f>'Cash-Futures'!K386-'Cash-Futures'!K66</f>
        <v>-4.4449404761904532</v>
      </c>
      <c r="L123" s="16">
        <f>'Cash-Futures'!L386-'Cash-Futures'!L66</f>
        <v>-2.540333333333308</v>
      </c>
      <c r="M123" s="16">
        <f>'Cash-Futures'!M386-'Cash-Futures'!M66</f>
        <v>4.2500000000003979E-2</v>
      </c>
      <c r="N123" s="24">
        <f t="shared" si="36"/>
        <v>2.7359894893277343</v>
      </c>
    </row>
    <row r="124" spans="1:14" ht="15.75">
      <c r="A124" s="4">
        <v>2006</v>
      </c>
      <c r="B124" s="16">
        <f>'Cash-Futures'!B387-'Cash-Futures'!B67</f>
        <v>4.9502499999999969</v>
      </c>
      <c r="C124" s="16">
        <f>'Cash-Futures'!C387-'Cash-Futures'!C67</f>
        <v>11.323421052631574</v>
      </c>
      <c r="D124" s="16">
        <f>'Cash-Futures'!D387-'Cash-Futures'!D67</f>
        <v>11.194652173913042</v>
      </c>
      <c r="E124" s="16">
        <f>'Cash-Futures'!E387-'Cash-Futures'!E67</f>
        <v>7.2209210526315957</v>
      </c>
      <c r="F124" s="16">
        <f>'Cash-Futures'!F387-'Cash-Futures'!F67</f>
        <v>3.6159999999999997</v>
      </c>
      <c r="G124" s="16">
        <f>'Cash-Futures'!G387-'Cash-Futures'!G67</f>
        <v>-0.38500000000000512</v>
      </c>
      <c r="H124" s="16">
        <f>'Cash-Futures'!H387-'Cash-Futures'!H67</f>
        <v>-11.670000000000002</v>
      </c>
      <c r="I124" s="16">
        <f>'Cash-Futures'!I387-'Cash-Futures'!I67</f>
        <v>-8.9199999999999875</v>
      </c>
      <c r="J124" s="16">
        <f>'Cash-Futures'!J387-'Cash-Futures'!J67</f>
        <v>-3.3916666666666657</v>
      </c>
      <c r="K124" s="16">
        <f>'Cash-Futures'!K387-'Cash-Futures'!K67</f>
        <v>-8.2637499999999875</v>
      </c>
      <c r="L124" s="16">
        <f>'Cash-Futures'!L387-'Cash-Futures'!L67</f>
        <v>-9.0510000000000161</v>
      </c>
      <c r="M124" s="16">
        <f>'Cash-Futures'!M387-'Cash-Futures'!M67</f>
        <v>-9.9450000000000074</v>
      </c>
      <c r="N124" s="24">
        <f t="shared" ref="N124:N128" si="37">AVERAGE(B124:M124)</f>
        <v>-1.1100976989575386</v>
      </c>
    </row>
    <row r="125" spans="1:14" ht="15.75">
      <c r="A125" s="4">
        <v>2007</v>
      </c>
      <c r="B125" s="16">
        <f>'Cash-Futures'!B388-'Cash-Futures'!B68</f>
        <v>-5.480000000000004</v>
      </c>
      <c r="C125" s="16">
        <f>'Cash-Futures'!C388-'Cash-Futures'!C68</f>
        <v>-3.769999999999996</v>
      </c>
      <c r="D125" s="16">
        <f>'Cash-Futures'!D388-'Cash-Futures'!D68</f>
        <v>-5.2000000000000028</v>
      </c>
      <c r="E125" s="16">
        <f>'Cash-Futures'!E388-'Cash-Futures'!E68</f>
        <v>-4.7199999999999989</v>
      </c>
      <c r="F125" s="16">
        <f>'Cash-Futures'!F388-'Cash-Futures'!F68</f>
        <v>-1.4399999999999977</v>
      </c>
      <c r="G125" s="16">
        <f>'Cash-Futures'!G388-'Cash-Futures'!G68</f>
        <v>-5.75</v>
      </c>
      <c r="H125" s="16">
        <f>'Cash-Futures'!H388-'Cash-Futures'!H68</f>
        <v>-13.739999999999995</v>
      </c>
      <c r="I125" s="16">
        <f>'Cash-Futures'!I388-'Cash-Futures'!I68</f>
        <v>-8.25</v>
      </c>
      <c r="J125" s="16">
        <f>'Cash-Futures'!J388-'Cash-Futures'!J68</f>
        <v>-5.6899999999999977</v>
      </c>
      <c r="K125" s="16">
        <f>'Cash-Futures'!K388-'Cash-Futures'!K68</f>
        <v>-9.9000000000000057</v>
      </c>
      <c r="L125" s="16">
        <f>'Cash-Futures'!L388-'Cash-Futures'!L68</f>
        <v>-9.25</v>
      </c>
      <c r="M125" s="16">
        <f>'Cash-Futures'!M388-'Cash-Futures'!M68</f>
        <v>-9.6800000000000068</v>
      </c>
      <c r="N125" s="24">
        <f t="shared" si="37"/>
        <v>-6.9058333333333337</v>
      </c>
    </row>
    <row r="126" spans="1:14" ht="15.75">
      <c r="A126" s="4">
        <v>2008</v>
      </c>
      <c r="B126" s="16">
        <f>'Cash-Futures'!B389-'Cash-Futures'!B69</f>
        <v>-5.3599999999999994</v>
      </c>
      <c r="C126" s="16">
        <f>'Cash-Futures'!C389-'Cash-Futures'!C69</f>
        <v>-2.4000000000000057</v>
      </c>
      <c r="D126" s="16">
        <f>'Cash-Futures'!D389-'Cash-Futures'!D69</f>
        <v>3.0800000000000125</v>
      </c>
      <c r="E126" s="16">
        <f>'Cash-Futures'!E389-'Cash-Futures'!E69</f>
        <v>1.6099999999999994</v>
      </c>
      <c r="F126" s="16">
        <f>'Cash-Futures'!F389-'Cash-Futures'!F69</f>
        <v>-2.8299999999999983</v>
      </c>
      <c r="G126" s="16">
        <f>'Cash-Futures'!G389-'Cash-Futures'!G69</f>
        <v>-4.75</v>
      </c>
      <c r="H126" s="16">
        <f>'Cash-Futures'!H389-'Cash-Futures'!H69</f>
        <v>-7.7800000000000011</v>
      </c>
      <c r="I126" s="16">
        <f>'Cash-Futures'!I389-'Cash-Futures'!I69</f>
        <v>-10.430000000000007</v>
      </c>
      <c r="J126" s="16">
        <f>'Cash-Futures'!J389-'Cash-Futures'!J69</f>
        <v>-8.11</v>
      </c>
      <c r="K126" s="16">
        <f>'Cash-Futures'!K389-'Cash-Futures'!K69</f>
        <v>-12.099999999999994</v>
      </c>
      <c r="L126" s="16">
        <f>'Cash-Futures'!L389-'Cash-Futures'!L69</f>
        <v>-11.830000000000013</v>
      </c>
      <c r="M126" s="16">
        <f>'Cash-Futures'!M389-'Cash-Futures'!M69</f>
        <v>-9.5499999999999972</v>
      </c>
      <c r="N126" s="24">
        <f t="shared" si="37"/>
        <v>-5.8708333333333336</v>
      </c>
    </row>
    <row r="127" spans="1:14" ht="15.75">
      <c r="A127" s="4">
        <v>2009</v>
      </c>
      <c r="B127" s="16">
        <f>'Cash-Futures'!B390-'Cash-Futures'!B70</f>
        <v>-6.5900000000000034</v>
      </c>
      <c r="C127" s="16">
        <f>'Cash-Futures'!C390-'Cash-Futures'!C70</f>
        <v>-1.0100000000000051</v>
      </c>
      <c r="D127" s="16">
        <f>'Cash-Futures'!D390-'Cash-Futures'!D70</f>
        <v>0.71999999999999886</v>
      </c>
      <c r="E127" s="16">
        <f>'Cash-Futures'!E390-'Cash-Futures'!E70</f>
        <v>2.1700000000000017</v>
      </c>
      <c r="F127" s="16">
        <f>'Cash-Futures'!F390-'Cash-Futures'!F70</f>
        <v>0.94000000000001194</v>
      </c>
      <c r="G127" s="16">
        <f>'Cash-Futures'!G390-'Cash-Futures'!G70</f>
        <v>-0.60999999999999943</v>
      </c>
      <c r="H127" s="16">
        <f>'Cash-Futures'!H390-'Cash-Futures'!H70</f>
        <v>0.45999999999999375</v>
      </c>
      <c r="I127" s="16">
        <f>'Cash-Futures'!I390-'Cash-Futures'!I70</f>
        <v>-5.6299999999999955</v>
      </c>
      <c r="J127" s="16">
        <f>'Cash-Futures'!J390-'Cash-Futures'!J70</f>
        <v>-6.75</v>
      </c>
      <c r="K127" s="16">
        <f>'Cash-Futures'!K390-'Cash-Futures'!K70</f>
        <v>-8.1700000000000017</v>
      </c>
      <c r="L127" s="16">
        <f>'Cash-Futures'!L390-'Cash-Futures'!L70</f>
        <v>-8.8762499237060553</v>
      </c>
      <c r="M127" s="16">
        <f>'Cash-Futures'!M390-'Cash-Futures'!M70</f>
        <v>-7.7465905623002556</v>
      </c>
      <c r="N127" s="24">
        <f t="shared" si="37"/>
        <v>-3.4244033738338593</v>
      </c>
    </row>
    <row r="128" spans="1:14" ht="15.75">
      <c r="A128" s="4">
        <v>2010</v>
      </c>
      <c r="B128" s="16">
        <f>'Cash-Futures'!B391-'Cash-Futures'!B71</f>
        <v>-4.9742116506476179</v>
      </c>
      <c r="C128" s="16">
        <f>'Cash-Futures'!C391-'Cash-Futures'!C71</f>
        <v>-0.18763109709087189</v>
      </c>
      <c r="D128" s="16">
        <f>'Cash-Futures'!D391-'Cash-Futures'!D71</f>
        <v>3.2134784598972459</v>
      </c>
      <c r="E128" s="16">
        <f>'Cash-Futures'!E391-'Cash-Futures'!E71</f>
        <v>1.1374995838512092</v>
      </c>
      <c r="F128" s="16">
        <f>'Cash-Futures'!F391-'Cash-Futures'!F71</f>
        <v>4.2252494812011747</v>
      </c>
      <c r="G128" s="16">
        <f>'Cash-Futures'!G391-'Cash-Futures'!G71</f>
        <v>2.6493181124600511</v>
      </c>
      <c r="H128" s="16">
        <f>'Cash-Futures'!H391-'Cash-Futures'!H71</f>
        <v>-4.6947621227446064</v>
      </c>
      <c r="I128" s="16">
        <f>'Cash-Futures'!I391-'Cash-Futures'!I71</f>
        <v>-4.242954129305744</v>
      </c>
      <c r="J128" s="16">
        <f>'Cash-Futures'!J391-'Cash-Futures'!J71</f>
        <v>-4.4207145036969848</v>
      </c>
      <c r="K128" s="16">
        <f>'Cash-Futures'!K391-'Cash-Futures'!K71</f>
        <v>-5.7854763357979948</v>
      </c>
      <c r="L128" s="16">
        <f>'Cash-Futures'!L391-'Cash-Futures'!L71</f>
        <v>-7.3135719371977217</v>
      </c>
      <c r="M128" s="16">
        <f>'Cash-Futures'!M391-'Cash-Futures'!M71</f>
        <v>-6.8752273837002775</v>
      </c>
      <c r="N128" s="24">
        <f t="shared" si="37"/>
        <v>-2.2724169602310114</v>
      </c>
    </row>
    <row r="129" spans="1:14" ht="15.75">
      <c r="A129" s="4">
        <v>2011</v>
      </c>
      <c r="B129" s="16">
        <f>'Cash-Futures'!B392-'Cash-Futures'!B72</f>
        <v>-1.3612500762939419</v>
      </c>
      <c r="C129" s="16">
        <f>'Cash-Futures'!C392-'Cash-Futures'!C72</f>
        <v>-1.8318417840254995</v>
      </c>
      <c r="D129" s="16">
        <f>'Cash-Futures'!D392-'Cash-Futures'!D72</f>
        <v>2.2043481577997568</v>
      </c>
      <c r="E129" s="16">
        <f>'Cash-Futures'!E392-'Cash-Futures'!E72</f>
        <v>3.0937492370605639</v>
      </c>
      <c r="F129" s="16">
        <f>'Cash-Futures'!F392-'Cash-Futures'!F72</f>
        <v>7.8414299519856598</v>
      </c>
      <c r="G129" s="16">
        <f>'Cash-Futures'!G392-'Cash-Futures'!G72</f>
        <v>-1.6965911171652976</v>
      </c>
      <c r="H129" s="16">
        <f>'Cash-Futures'!H392-'Cash-Futures'!H72</f>
        <v>-17.397499694824219</v>
      </c>
      <c r="I129" s="16">
        <f>'Cash-Futures'!I392-'Cash-Futures'!I72</f>
        <v>-8.5086963155995363</v>
      </c>
      <c r="J129" s="16">
        <f>'Cash-Futures'!J392-'Cash-Futures'!J72</f>
        <v>-12.236905197870172</v>
      </c>
      <c r="K129" s="16">
        <f>'Cash-Futures'!K392-'Cash-Futures'!K72</f>
        <v>-9.5704764811197833</v>
      </c>
      <c r="L129" s="16">
        <f>'Cash-Futures'!L392-'Cash-Futures'!L72</f>
        <v>-11.128570847284237</v>
      </c>
      <c r="M129" s="16">
        <f>'Cash-Futures'!M392-'Cash-Futures'!M72</f>
        <v>-4.333096400669632</v>
      </c>
      <c r="N129" s="24">
        <f t="shared" ref="N129:N130" si="38">AVERAGE(B129:M129)</f>
        <v>-4.5771167140005282</v>
      </c>
    </row>
    <row r="130" spans="1:14" ht="15.75">
      <c r="A130" s="4">
        <v>2012</v>
      </c>
      <c r="B130" s="16">
        <f>'Cash-Futures'!B393-'Cash-Futures'!B73</f>
        <v>-4.8150003051758006</v>
      </c>
      <c r="C130" s="16">
        <f>'Cash-Futures'!C393-'Cash-Futures'!C73</f>
        <v>-0.27300033569335369</v>
      </c>
      <c r="D130" s="16">
        <f>'Cash-Futures'!D393-'Cash-Futures'!D73</f>
        <v>-1.0672720336914097</v>
      </c>
      <c r="E130" s="16">
        <f>'Cash-Futures'!E393-'Cash-Futures'!E73</f>
        <v>-0.47500030517576874</v>
      </c>
      <c r="F130" s="16">
        <f>'Cash-Futures'!F393-'Cash-Futures'!F73</f>
        <v>-1.0456830388849312</v>
      </c>
      <c r="G130" s="16">
        <f>'Cash-Futures'!G393-'Cash-Futures'!G73</f>
        <v>-3.2990479096912395</v>
      </c>
      <c r="H130" s="16">
        <f>'Cash-Futures'!H393-'Cash-Futures'!H73</f>
        <v>-11.144523664202012</v>
      </c>
      <c r="I130" s="16">
        <f>'Cash-Futures'!I393-'Cash-Futures'!I73</f>
        <v>-5.9599998673148775</v>
      </c>
      <c r="J130" s="16">
        <f>'Cash-Futures'!J393-'Cash-Futures'!J73</f>
        <v>-5.1407878674958738</v>
      </c>
      <c r="K130" s="16">
        <f>'Cash-Futures'!K393-'Cash-Futures'!K73</f>
        <v>-10.005871422809093</v>
      </c>
      <c r="L130" s="16">
        <f>'Cash-Futures'!L393-'Cash-Futures'!L73</f>
        <v>-12.130474853515636</v>
      </c>
      <c r="M130" s="16">
        <f>'Cash-Futures'!M393-'Cash-Futures'!M73</f>
        <v>-17.091247406005863</v>
      </c>
      <c r="N130" s="24">
        <f t="shared" si="38"/>
        <v>-6.0373257508046549</v>
      </c>
    </row>
    <row r="131" spans="1:14" ht="15.75">
      <c r="A131" s="4">
        <v>2013</v>
      </c>
      <c r="B131" s="16">
        <f>'Cash-Futures'!B394-'Cash-Futures'!B74</f>
        <v>-12.140952235630579</v>
      </c>
      <c r="C131" s="16">
        <f>'Cash-Futures'!C394-'Cash-Futures'!C74</f>
        <v>-5.5160532740542578</v>
      </c>
      <c r="D131" s="16">
        <f>'Cash-Futures'!D394-'Cash-Futures'!D74</f>
        <v>-5.5762499999999875</v>
      </c>
      <c r="E131" s="16">
        <f>'Cash-Futures'!E394-'Cash-Futures'!E74</f>
        <v>-2.2206815407492684</v>
      </c>
      <c r="F131" s="16">
        <f>'Cash-Futures'!F394-'Cash-Futures'!F74</f>
        <v>-3.8131812633167499</v>
      </c>
      <c r="G131" s="16">
        <f>'Cash-Futures'!G394-'Cash-Futures'!G74</f>
        <v>-3.5562503051757801</v>
      </c>
      <c r="H131" s="16">
        <f>'Cash-Futures'!H394-'Cash-Futures'!H74</f>
        <v>-8.9715916026722198</v>
      </c>
      <c r="I131" s="16">
        <f>'Cash-Futures'!I394-'Cash-Futures'!I74</f>
        <v>-6.1104555164683916</v>
      </c>
      <c r="J131" s="16">
        <f>'Cash-Futures'!J394-'Cash-Futures'!J74</f>
        <v>-1.3425003051757756</v>
      </c>
      <c r="K131" s="16">
        <f>'Cash-Futures'!K394-'Cash-Futures'!K74</f>
        <v>-12.512826378863792</v>
      </c>
      <c r="L131" s="16">
        <f>'Cash-Futures'!L394-'Cash-Futures'!L74</f>
        <v>-9.5462503051757892</v>
      </c>
      <c r="M131" s="16">
        <f>'Cash-Futures'!M394-'Cash-Futures'!M74</f>
        <v>-28.65238167898994</v>
      </c>
      <c r="N131" s="24">
        <f t="shared" ref="N131:N132" si="39">AVERAGE(B131:M131)</f>
        <v>-8.329947867189377</v>
      </c>
    </row>
    <row r="132" spans="1:14" ht="15.75">
      <c r="A132" s="4">
        <v>2014</v>
      </c>
      <c r="B132" s="16">
        <f>'Cash-Futures'!B395-'Cash-Futures'!B75</f>
        <v>1.3219040352957734</v>
      </c>
      <c r="C132" s="16">
        <f>'Cash-Futures'!C395-'Cash-Futures'!C75</f>
        <v>2.4255264764082938</v>
      </c>
      <c r="D132" s="16">
        <f>'Cash-Futures'!D395-'Cash-Futures'!D75</f>
        <v>4.795952526274192</v>
      </c>
      <c r="E132" s="16" t="s">
        <v>12</v>
      </c>
      <c r="F132" s="16">
        <f>'Cash-Futures'!F395-'Cash-Futures'!F75</f>
        <v>5.6983331880115315</v>
      </c>
      <c r="G132" s="16" t="s">
        <v>12</v>
      </c>
      <c r="H132" s="16" t="s">
        <v>12</v>
      </c>
      <c r="I132" s="16">
        <f>'Cash-Futures'!I395-'Cash-Futures'!I75</f>
        <v>6.9411917259579639</v>
      </c>
      <c r="J132" s="16">
        <f>'Cash-Futures'!J395-'Cash-Futures'!J75</f>
        <v>-1.3161914934430854</v>
      </c>
      <c r="K132" s="16">
        <f>'Cash-Futures'!K395-'Cash-Futures'!K75</f>
        <v>2.1663044274371543</v>
      </c>
      <c r="L132" s="16">
        <f>'Cash-Futures'!L395-'Cash-Futures'!L75</f>
        <v>-4.2218422658819748</v>
      </c>
      <c r="M132" s="16">
        <f>'Cash-Futures'!M395-'Cash-Futures'!M75</f>
        <v>7.2700000000000102</v>
      </c>
      <c r="N132" s="24">
        <f t="shared" si="39"/>
        <v>2.7867976244510952</v>
      </c>
    </row>
    <row r="133" spans="1:14" ht="15.75">
      <c r="A133" s="4">
        <v>2015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"/>
      <c r="M133" s="1"/>
      <c r="N133" s="29"/>
    </row>
    <row r="134" spans="1:14" ht="15.75">
      <c r="A134" s="1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"/>
      <c r="M134" s="1"/>
      <c r="N134" s="29"/>
    </row>
    <row r="135" spans="1:14" ht="15.75">
      <c r="A135" s="14"/>
      <c r="B135" s="82" t="s">
        <v>0</v>
      </c>
      <c r="C135" s="82" t="s">
        <v>1</v>
      </c>
      <c r="D135" s="82" t="s">
        <v>2</v>
      </c>
      <c r="E135" s="82" t="s">
        <v>3</v>
      </c>
      <c r="F135" s="82" t="s">
        <v>4</v>
      </c>
      <c r="G135" s="82" t="s">
        <v>5</v>
      </c>
      <c r="H135" s="82" t="s">
        <v>6</v>
      </c>
      <c r="I135" s="82" t="s">
        <v>7</v>
      </c>
      <c r="J135" s="82" t="s">
        <v>8</v>
      </c>
      <c r="K135" s="82" t="s">
        <v>9</v>
      </c>
      <c r="L135" s="82" t="s">
        <v>10</v>
      </c>
      <c r="M135" s="82" t="s">
        <v>11</v>
      </c>
      <c r="N135" s="17"/>
    </row>
    <row r="136" spans="1:14" ht="15.75">
      <c r="A136" s="32" t="s">
        <v>88</v>
      </c>
      <c r="B136" s="33">
        <f>AVERAGE(B101:B132)</f>
        <v>-3.7961153765823119</v>
      </c>
      <c r="C136" s="33">
        <f t="shared" ref="C136:M136" si="40">AVERAGE(C101:C132)</f>
        <v>-1.2774354445306879</v>
      </c>
      <c r="D136" s="33">
        <f t="shared" si="40"/>
        <v>-7.3286524345259174E-2</v>
      </c>
      <c r="E136" s="33">
        <f t="shared" si="40"/>
        <v>0.48732065834098987</v>
      </c>
      <c r="F136" s="33">
        <f t="shared" si="40"/>
        <v>0.88023975401626631</v>
      </c>
      <c r="G136" s="33">
        <f t="shared" si="40"/>
        <v>-0.71509467277212591</v>
      </c>
      <c r="H136" s="33">
        <f t="shared" si="40"/>
        <v>-4.8031161997634886</v>
      </c>
      <c r="I136" s="33">
        <f t="shared" si="40"/>
        <v>-4.2619547079557671</v>
      </c>
      <c r="J136" s="33">
        <f t="shared" si="40"/>
        <v>-4.4140685814305352</v>
      </c>
      <c r="K136" s="33">
        <f t="shared" si="40"/>
        <v>-5.6330852879352431</v>
      </c>
      <c r="L136" s="33">
        <f t="shared" si="40"/>
        <v>-6.2879849109470394</v>
      </c>
      <c r="M136" s="33">
        <f t="shared" si="40"/>
        <v>-5.8211493550750593</v>
      </c>
      <c r="N136" s="2"/>
    </row>
    <row r="137" spans="1:14" ht="15.75">
      <c r="A137" s="32" t="s">
        <v>89</v>
      </c>
      <c r="B137" s="33">
        <f>STDEV(B101:B132)</f>
        <v>3.9817866061396541</v>
      </c>
      <c r="C137" s="33">
        <f t="shared" ref="C137:M137" si="41">STDEV(C101:C132)</f>
        <v>4.6220924262105703</v>
      </c>
      <c r="D137" s="33">
        <f t="shared" si="41"/>
        <v>4.3807104675788953</v>
      </c>
      <c r="E137" s="33">
        <f t="shared" si="41"/>
        <v>3.8680534378080651</v>
      </c>
      <c r="F137" s="33">
        <f t="shared" si="41"/>
        <v>4.0516691920900261</v>
      </c>
      <c r="G137" s="33">
        <f t="shared" si="41"/>
        <v>3.636509998182659</v>
      </c>
      <c r="H137" s="33">
        <f t="shared" si="41"/>
        <v>4.922971850860276</v>
      </c>
      <c r="I137" s="33">
        <f t="shared" si="41"/>
        <v>3.6673459950593874</v>
      </c>
      <c r="J137" s="33">
        <f t="shared" si="41"/>
        <v>2.5202920723345237</v>
      </c>
      <c r="K137" s="33">
        <f t="shared" si="41"/>
        <v>3.4681627106962538</v>
      </c>
      <c r="L137" s="33">
        <f t="shared" si="41"/>
        <v>3.373399589195627</v>
      </c>
      <c r="M137" s="33">
        <f t="shared" si="41"/>
        <v>6.254786176722809</v>
      </c>
      <c r="N137" s="2"/>
    </row>
    <row r="138" spans="1:14" ht="15.75">
      <c r="A138" s="36" t="s">
        <v>90</v>
      </c>
      <c r="B138" s="37">
        <f>AVERAGE(B123:B132)</f>
        <v>-3.6335260232452171</v>
      </c>
      <c r="C138" s="37">
        <f t="shared" ref="C138:M138" si="42">AVERAGE(C123:C132)</f>
        <v>0.77852236697548138</v>
      </c>
      <c r="D138" s="37">
        <f t="shared" si="42"/>
        <v>1.665736382964738</v>
      </c>
      <c r="E138" s="37">
        <f t="shared" si="42"/>
        <v>1.7082275057142056</v>
      </c>
      <c r="F138" s="37">
        <f t="shared" si="42"/>
        <v>2.5992922128520504</v>
      </c>
      <c r="G138" s="37">
        <f t="shared" si="42"/>
        <v>-1.2448816506595459</v>
      </c>
      <c r="H138" s="37">
        <f t="shared" si="42"/>
        <v>-7.9116252316047841</v>
      </c>
      <c r="I138" s="37">
        <f t="shared" si="42"/>
        <v>-4.7888957580991445</v>
      </c>
      <c r="J138" s="37">
        <f t="shared" si="42"/>
        <v>-5.2563051748634262</v>
      </c>
      <c r="K138" s="37">
        <f t="shared" si="42"/>
        <v>-7.858703666734395</v>
      </c>
      <c r="L138" s="37">
        <f t="shared" si="42"/>
        <v>-8.5888293466094758</v>
      </c>
      <c r="M138" s="37">
        <f t="shared" si="42"/>
        <v>-8.6561043431665965</v>
      </c>
      <c r="N138" s="2"/>
    </row>
    <row r="139" spans="1:14" ht="15.75">
      <c r="A139" s="36" t="s">
        <v>91</v>
      </c>
      <c r="B139" s="37">
        <f>STDEV(B123:B132)</f>
        <v>4.6803978958035914</v>
      </c>
      <c r="C139" s="37">
        <f t="shared" ref="C139:M139" si="43">STDEV(C123:C132)</f>
        <v>5.4198642608963228</v>
      </c>
      <c r="D139" s="37">
        <f t="shared" si="43"/>
        <v>4.8976060609824703</v>
      </c>
      <c r="E139" s="37">
        <f t="shared" si="43"/>
        <v>4.0093278324298174</v>
      </c>
      <c r="F139" s="37">
        <f t="shared" si="43"/>
        <v>5.247049206736861</v>
      </c>
      <c r="G139" s="37">
        <f t="shared" si="43"/>
        <v>3.7746990726244181</v>
      </c>
      <c r="H139" s="37">
        <f t="shared" si="43"/>
        <v>6.7612564977032399</v>
      </c>
      <c r="I139" s="37">
        <f t="shared" si="43"/>
        <v>5.5836712172061418</v>
      </c>
      <c r="J139" s="37">
        <f t="shared" si="43"/>
        <v>3.2577236417692732</v>
      </c>
      <c r="K139" s="37">
        <f t="shared" si="43"/>
        <v>4.3214020999026372</v>
      </c>
      <c r="L139" s="37">
        <f t="shared" si="43"/>
        <v>3.1345724936789372</v>
      </c>
      <c r="M139" s="37">
        <f t="shared" si="43"/>
        <v>9.583000355716381</v>
      </c>
      <c r="N139" s="2"/>
    </row>
    <row r="140" spans="1:14" ht="15.75">
      <c r="A140" s="45" t="s">
        <v>92</v>
      </c>
      <c r="B140" s="38">
        <f>AVERAGE(B127:B132)</f>
        <v>-4.7599183720753615</v>
      </c>
      <c r="C140" s="38">
        <f t="shared" ref="C140:M140" si="44">AVERAGE(C127:C132)</f>
        <v>-1.0655000024092824</v>
      </c>
      <c r="D140" s="38">
        <f t="shared" si="44"/>
        <v>0.7150428517132994</v>
      </c>
      <c r="E140" s="38">
        <f t="shared" si="44"/>
        <v>0.74111339499734752</v>
      </c>
      <c r="F140" s="38">
        <f t="shared" si="44"/>
        <v>2.3076913864994495</v>
      </c>
      <c r="G140" s="38">
        <f t="shared" si="44"/>
        <v>-1.302514243914453</v>
      </c>
      <c r="H140" s="38">
        <f t="shared" si="44"/>
        <v>-8.349675416888612</v>
      </c>
      <c r="I140" s="38">
        <f t="shared" si="44"/>
        <v>-3.9184856837884303</v>
      </c>
      <c r="J140" s="38">
        <f t="shared" si="44"/>
        <v>-5.2011832279469816</v>
      </c>
      <c r="K140" s="38">
        <f t="shared" si="44"/>
        <v>-7.3130576985255855</v>
      </c>
      <c r="L140" s="38">
        <f t="shared" si="44"/>
        <v>-8.8694933554602358</v>
      </c>
      <c r="M140" s="38">
        <f t="shared" si="44"/>
        <v>-9.5714239052776602</v>
      </c>
      <c r="N140" s="2"/>
    </row>
    <row r="141" spans="1:14" ht="15.75">
      <c r="A141" s="45" t="s">
        <v>93</v>
      </c>
      <c r="B141" s="38">
        <f>STDEV(B127:B132)</f>
        <v>4.613400595395178</v>
      </c>
      <c r="C141" s="38">
        <f t="shared" ref="C141:M141" si="45">STDEV(C127:C132)</f>
        <v>2.6070581049429333</v>
      </c>
      <c r="D141" s="38">
        <f t="shared" si="45"/>
        <v>3.6843200519221044</v>
      </c>
      <c r="E141" s="38">
        <f t="shared" si="45"/>
        <v>2.1204301520678328</v>
      </c>
      <c r="F141" s="38">
        <f t="shared" si="45"/>
        <v>4.3903650222882682</v>
      </c>
      <c r="G141" s="38">
        <f t="shared" si="45"/>
        <v>2.5158161918825592</v>
      </c>
      <c r="H141" s="38">
        <f t="shared" si="45"/>
        <v>6.7273667354079452</v>
      </c>
      <c r="I141" s="38">
        <f t="shared" si="45"/>
        <v>5.4956291727844979</v>
      </c>
      <c r="J141" s="38">
        <f t="shared" si="45"/>
        <v>4.0619106522964969</v>
      </c>
      <c r="K141" s="38">
        <f t="shared" si="45"/>
        <v>5.1441411505842387</v>
      </c>
      <c r="L141" s="38">
        <f t="shared" si="45"/>
        <v>2.8360898848659342</v>
      </c>
      <c r="M141" s="38">
        <f t="shared" si="45"/>
        <v>12.184447641642967</v>
      </c>
      <c r="N141" s="2"/>
    </row>
    <row r="142" spans="1:14" ht="15.75">
      <c r="A142" s="48" t="s">
        <v>94</v>
      </c>
      <c r="B142" s="52">
        <f>B140+2*B141</f>
        <v>4.4668828187149945</v>
      </c>
      <c r="C142" s="52">
        <f t="shared" ref="C142" si="46">C140+2*C141</f>
        <v>4.148616207476584</v>
      </c>
      <c r="D142" s="52">
        <f t="shared" ref="D142" si="47">D140+2*D141</f>
        <v>8.0836829555575083</v>
      </c>
      <c r="E142" s="52">
        <f t="shared" ref="E142" si="48">E140+2*E141</f>
        <v>4.9819736991330128</v>
      </c>
      <c r="F142" s="52">
        <f t="shared" ref="F142" si="49">F140+2*F141</f>
        <v>11.088421431075986</v>
      </c>
      <c r="G142" s="52">
        <f t="shared" ref="G142" si="50">G140+2*G141</f>
        <v>3.7291181398506654</v>
      </c>
      <c r="H142" s="52">
        <f t="shared" ref="H142" si="51">H140+2*H141</f>
        <v>5.1050580539272783</v>
      </c>
      <c r="I142" s="52">
        <f t="shared" ref="I142" si="52">I140+2*I141</f>
        <v>7.0727726617805651</v>
      </c>
      <c r="J142" s="52">
        <f t="shared" ref="J142" si="53">J140+2*J141</f>
        <v>2.9226380766460123</v>
      </c>
      <c r="K142" s="52">
        <f t="shared" ref="K142" si="54">K140+2*K141</f>
        <v>2.9752246026428919</v>
      </c>
      <c r="L142" s="52">
        <f t="shared" ref="L142" si="55">L140+2*L141</f>
        <v>-3.1973135857283674</v>
      </c>
      <c r="M142" s="52">
        <f t="shared" ref="M142" si="56">M140+2*M141</f>
        <v>14.797471378008273</v>
      </c>
      <c r="N142" s="2"/>
    </row>
    <row r="143" spans="1:14" ht="15.75">
      <c r="A143" s="48" t="s">
        <v>95</v>
      </c>
      <c r="B143" s="52">
        <f>B140-2*B141</f>
        <v>-13.986719562865717</v>
      </c>
      <c r="C143" s="52">
        <f t="shared" ref="C143:M143" si="57">C140-2*C141</f>
        <v>-6.2796162122951493</v>
      </c>
      <c r="D143" s="52">
        <f t="shared" si="57"/>
        <v>-6.6535972521309095</v>
      </c>
      <c r="E143" s="52">
        <f t="shared" si="57"/>
        <v>-3.499746909138318</v>
      </c>
      <c r="F143" s="52">
        <f t="shared" si="57"/>
        <v>-6.4730386580770869</v>
      </c>
      <c r="G143" s="52">
        <f t="shared" si="57"/>
        <v>-6.334146627679571</v>
      </c>
      <c r="H143" s="52">
        <f t="shared" si="57"/>
        <v>-21.804408887704504</v>
      </c>
      <c r="I143" s="52">
        <f t="shared" si="57"/>
        <v>-14.909744029357427</v>
      </c>
      <c r="J143" s="52">
        <f t="shared" si="57"/>
        <v>-13.325004532539975</v>
      </c>
      <c r="K143" s="52">
        <f t="shared" si="57"/>
        <v>-17.601339999694062</v>
      </c>
      <c r="L143" s="52">
        <f t="shared" si="57"/>
        <v>-14.541673125192105</v>
      </c>
      <c r="M143" s="52">
        <f t="shared" si="57"/>
        <v>-33.940319188563592</v>
      </c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38"/>
  <sheetViews>
    <sheetView workbookViewId="0">
      <selection activeCell="K36" sqref="K36"/>
    </sheetView>
  </sheetViews>
  <sheetFormatPr defaultRowHeight="12.75"/>
  <cols>
    <col min="1" max="1" width="17.1640625" customWidth="1"/>
    <col min="4" max="4" width="9.5" bestFit="1" customWidth="1"/>
    <col min="5" max="16" width="9.6640625" bestFit="1" customWidth="1"/>
  </cols>
  <sheetData>
    <row r="8" spans="2:16" ht="15">
      <c r="D8" s="64"/>
      <c r="E8" s="64" t="s">
        <v>78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2:16" ht="15"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2:16" ht="15.75">
      <c r="B10" s="56"/>
      <c r="C10" s="57"/>
      <c r="D10" s="57"/>
      <c r="E10" s="61" t="s">
        <v>0</v>
      </c>
      <c r="F10" s="61" t="s">
        <v>1</v>
      </c>
      <c r="G10" s="61" t="s">
        <v>2</v>
      </c>
      <c r="H10" s="61" t="s">
        <v>3</v>
      </c>
      <c r="I10" s="61" t="s">
        <v>4</v>
      </c>
      <c r="J10" s="61" t="s">
        <v>5</v>
      </c>
      <c r="K10" s="61" t="s">
        <v>6</v>
      </c>
      <c r="L10" s="61" t="s">
        <v>7</v>
      </c>
      <c r="M10" s="61" t="s">
        <v>8</v>
      </c>
      <c r="N10" s="61" t="s">
        <v>9</v>
      </c>
      <c r="O10" s="61" t="s">
        <v>10</v>
      </c>
      <c r="P10" s="61" t="s">
        <v>11</v>
      </c>
    </row>
    <row r="11" spans="2:16" ht="15">
      <c r="B11" s="56"/>
      <c r="C11" s="57"/>
      <c r="D11" s="62">
        <v>2008</v>
      </c>
      <c r="E11" s="57">
        <v>104.29</v>
      </c>
      <c r="F11" s="57">
        <v>111.94</v>
      </c>
      <c r="G11" s="57">
        <v>111.13</v>
      </c>
      <c r="H11" s="57">
        <v>108.81</v>
      </c>
      <c r="I11" s="57">
        <v>113.57</v>
      </c>
      <c r="J11" s="57">
        <v>113.25</v>
      </c>
      <c r="K11" s="57">
        <v>114.02</v>
      </c>
      <c r="L11" s="57">
        <v>115.07</v>
      </c>
      <c r="M11" s="57">
        <v>112.91</v>
      </c>
      <c r="N11" s="57">
        <v>101.19</v>
      </c>
      <c r="O11" s="57">
        <v>99.34</v>
      </c>
      <c r="P11" s="57">
        <v>92.75</v>
      </c>
    </row>
    <row r="12" spans="2:16" ht="15">
      <c r="B12" s="56"/>
      <c r="C12" s="57"/>
      <c r="D12" s="62">
        <v>2009</v>
      </c>
      <c r="E12" s="57">
        <v>98.07</v>
      </c>
      <c r="F12" s="57">
        <v>98.65</v>
      </c>
      <c r="G12" s="57">
        <v>100.97</v>
      </c>
      <c r="H12" s="57">
        <v>105.71</v>
      </c>
      <c r="I12" s="57">
        <v>107.3</v>
      </c>
      <c r="J12" s="58">
        <v>103.63</v>
      </c>
      <c r="K12" s="58">
        <v>105.36</v>
      </c>
      <c r="L12" s="57">
        <v>105.35</v>
      </c>
      <c r="M12" s="57">
        <v>103.1</v>
      </c>
      <c r="N12" s="57">
        <v>97.04</v>
      </c>
      <c r="O12" s="57">
        <v>95.84</v>
      </c>
      <c r="P12" s="57">
        <v>95.84</v>
      </c>
    </row>
    <row r="13" spans="2:16" ht="15">
      <c r="B13" s="56"/>
      <c r="C13" s="57"/>
      <c r="D13" s="62">
        <v>2010</v>
      </c>
      <c r="E13" s="57">
        <v>98.85</v>
      </c>
      <c r="F13" s="57">
        <v>105.26</v>
      </c>
      <c r="G13" s="57">
        <v>112.5</v>
      </c>
      <c r="H13" s="57">
        <v>121.43</v>
      </c>
      <c r="I13" s="57">
        <v>121.17</v>
      </c>
      <c r="J13" s="57">
        <v>117.13</v>
      </c>
      <c r="K13" s="57">
        <v>118.6</v>
      </c>
      <c r="L13" s="57">
        <v>118.69</v>
      </c>
      <c r="M13" s="57">
        <v>115.41</v>
      </c>
      <c r="N13" s="57">
        <v>112.39</v>
      </c>
      <c r="O13" s="57">
        <v>113.21</v>
      </c>
      <c r="P13" s="57">
        <v>122.37</v>
      </c>
    </row>
    <row r="14" spans="2:16" ht="15">
      <c r="B14" s="56"/>
      <c r="C14" s="57"/>
      <c r="D14" s="62">
        <v>2011</v>
      </c>
      <c r="E14" s="57">
        <v>130.59</v>
      </c>
      <c r="F14" s="57">
        <v>133.66</v>
      </c>
      <c r="G14" s="57">
        <v>142.91</v>
      </c>
      <c r="H14" s="57">
        <v>142.63999999999999</v>
      </c>
      <c r="I14" s="57">
        <v>135.74</v>
      </c>
      <c r="J14" s="58">
        <v>133.91</v>
      </c>
      <c r="K14" s="58">
        <v>140.86000000000001</v>
      </c>
      <c r="L14" s="57">
        <v>139.47999999999999</v>
      </c>
      <c r="M14" s="57">
        <v>137.44</v>
      </c>
      <c r="N14" s="57">
        <v>143.97</v>
      </c>
      <c r="O14" s="57">
        <v>148.41999999999999</v>
      </c>
      <c r="P14" s="57">
        <v>149.19</v>
      </c>
    </row>
    <row r="15" spans="2:16" ht="15">
      <c r="B15" s="56"/>
      <c r="C15" s="57"/>
      <c r="D15" s="62">
        <v>2012</v>
      </c>
      <c r="E15" s="57">
        <v>157.15</v>
      </c>
      <c r="F15" s="57">
        <v>167.11</v>
      </c>
      <c r="G15" s="57">
        <v>174.4</v>
      </c>
      <c r="H15" s="57">
        <v>168.15</v>
      </c>
      <c r="I15" s="57">
        <v>161.74</v>
      </c>
      <c r="J15" s="57">
        <v>163.19</v>
      </c>
      <c r="K15" s="57">
        <v>147.36000000000001</v>
      </c>
      <c r="L15" s="57">
        <v>143</v>
      </c>
      <c r="M15" s="57">
        <v>151.01</v>
      </c>
      <c r="N15" s="57">
        <v>150.06</v>
      </c>
      <c r="O15" s="57">
        <v>149.32</v>
      </c>
      <c r="P15" s="57">
        <v>153.82</v>
      </c>
    </row>
    <row r="16" spans="2:16" ht="15">
      <c r="B16" s="56"/>
      <c r="C16" s="57"/>
      <c r="D16" s="62">
        <v>2013</v>
      </c>
      <c r="E16" s="57">
        <v>156.37</v>
      </c>
      <c r="F16" s="57">
        <v>154.06</v>
      </c>
      <c r="G16" s="57">
        <v>150.08000000000001</v>
      </c>
      <c r="H16" s="57">
        <v>150.88999999999999</v>
      </c>
      <c r="I16" s="57">
        <v>144.63999999999999</v>
      </c>
      <c r="J16" s="57">
        <v>145.11000000000001</v>
      </c>
      <c r="K16" s="57">
        <v>155.55000000000001</v>
      </c>
      <c r="L16" s="57">
        <v>164.26</v>
      </c>
      <c r="M16" s="57">
        <v>166.48</v>
      </c>
      <c r="N16" s="57">
        <v>171.25</v>
      </c>
      <c r="O16" s="57">
        <v>171.05</v>
      </c>
      <c r="P16" s="57">
        <v>175.19</v>
      </c>
    </row>
    <row r="17" spans="2:16" ht="15">
      <c r="B17" s="5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2:16" ht="15.75">
      <c r="C18" s="57"/>
      <c r="D18" s="59" t="s">
        <v>77</v>
      </c>
      <c r="E18" s="60">
        <f t="shared" ref="E18:P18" si="0">AVERAGE(E11:E16)</f>
        <v>124.22000000000001</v>
      </c>
      <c r="F18" s="60">
        <f t="shared" si="0"/>
        <v>128.44666666666669</v>
      </c>
      <c r="G18" s="60">
        <f t="shared" si="0"/>
        <v>131.99833333333333</v>
      </c>
      <c r="H18" s="60">
        <f t="shared" si="0"/>
        <v>132.93833333333333</v>
      </c>
      <c r="I18" s="60">
        <f t="shared" si="0"/>
        <v>130.69333333333333</v>
      </c>
      <c r="J18" s="60">
        <f t="shared" si="0"/>
        <v>129.36999999999998</v>
      </c>
      <c r="K18" s="60">
        <f t="shared" si="0"/>
        <v>130.29166666666666</v>
      </c>
      <c r="L18" s="60">
        <f t="shared" si="0"/>
        <v>130.97499999999999</v>
      </c>
      <c r="M18" s="60">
        <f t="shared" si="0"/>
        <v>131.05833333333331</v>
      </c>
      <c r="N18" s="60">
        <f t="shared" si="0"/>
        <v>129.31666666666669</v>
      </c>
      <c r="O18" s="60">
        <f t="shared" si="0"/>
        <v>129.52999999999997</v>
      </c>
      <c r="P18" s="60">
        <f t="shared" si="0"/>
        <v>131.52666666666667</v>
      </c>
    </row>
    <row r="19" spans="2:16" ht="15"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2:16" ht="15">
      <c r="D20" s="64"/>
      <c r="E20" s="64" t="s">
        <v>79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2:16" ht="15.75">
      <c r="D21" s="64"/>
      <c r="E21" s="61" t="s">
        <v>0</v>
      </c>
      <c r="F21" s="61" t="s">
        <v>1</v>
      </c>
      <c r="G21" s="61" t="s">
        <v>2</v>
      </c>
      <c r="H21" s="61" t="s">
        <v>3</v>
      </c>
      <c r="I21" s="61" t="s">
        <v>4</v>
      </c>
      <c r="J21" s="61" t="s">
        <v>5</v>
      </c>
      <c r="K21" s="61" t="s">
        <v>6</v>
      </c>
      <c r="L21" s="61" t="s">
        <v>7</v>
      </c>
      <c r="M21" s="61" t="s">
        <v>8</v>
      </c>
      <c r="N21" s="61" t="s">
        <v>9</v>
      </c>
      <c r="O21" s="61" t="s">
        <v>10</v>
      </c>
      <c r="P21" s="61" t="s">
        <v>11</v>
      </c>
    </row>
    <row r="22" spans="2:16" ht="15">
      <c r="D22" s="62">
        <v>2008</v>
      </c>
      <c r="E22" s="63">
        <v>99.47</v>
      </c>
      <c r="F22" s="63">
        <v>104.95</v>
      </c>
      <c r="G22" s="63">
        <v>100.46</v>
      </c>
      <c r="H22" s="63">
        <v>101.16</v>
      </c>
      <c r="I22" s="63">
        <v>109.19</v>
      </c>
      <c r="J22" s="63">
        <v>111.63</v>
      </c>
      <c r="K22" s="63">
        <v>112.22</v>
      </c>
      <c r="L22" s="63">
        <v>113.84</v>
      </c>
      <c r="M22" s="63">
        <v>108.66</v>
      </c>
      <c r="N22" s="63">
        <v>97.96</v>
      </c>
      <c r="O22" s="63">
        <v>96.04</v>
      </c>
      <c r="P22" s="63">
        <v>90.57</v>
      </c>
    </row>
    <row r="23" spans="2:16" ht="15">
      <c r="D23" s="62">
        <v>2009</v>
      </c>
      <c r="E23" s="63">
        <v>94.42</v>
      </c>
      <c r="F23" s="63">
        <v>92.64</v>
      </c>
      <c r="G23" s="63">
        <v>92.37</v>
      </c>
      <c r="H23" s="63">
        <v>98.07</v>
      </c>
      <c r="I23" s="63">
        <v>99.49</v>
      </c>
      <c r="J23" s="63">
        <v>98</v>
      </c>
      <c r="K23" s="63">
        <v>103.04</v>
      </c>
      <c r="L23" s="63">
        <v>100.32</v>
      </c>
      <c r="M23" s="63">
        <v>97.77</v>
      </c>
      <c r="N23" s="63">
        <v>93.97</v>
      </c>
      <c r="O23" s="63">
        <v>93.63624992370606</v>
      </c>
      <c r="P23" s="63">
        <v>93.59659056230025</v>
      </c>
    </row>
    <row r="24" spans="2:16" ht="15">
      <c r="D24" s="62">
        <v>2010</v>
      </c>
      <c r="E24" s="63">
        <v>97.084211650647617</v>
      </c>
      <c r="F24" s="63">
        <v>100.07763109709087</v>
      </c>
      <c r="G24" s="63">
        <v>104.30652154010275</v>
      </c>
      <c r="H24" s="63">
        <v>112.5125004161488</v>
      </c>
      <c r="I24" s="63">
        <v>110.67475051879883</v>
      </c>
      <c r="J24" s="63">
        <v>110.83068188753995</v>
      </c>
      <c r="K24" s="63">
        <v>113.8547621227446</v>
      </c>
      <c r="L24" s="63">
        <v>113.53295412930575</v>
      </c>
      <c r="M24" s="63">
        <v>111.36071450369698</v>
      </c>
      <c r="N24" s="63">
        <v>109.61547633579799</v>
      </c>
      <c r="O24" s="63">
        <v>113.85357193719773</v>
      </c>
      <c r="P24" s="63">
        <v>119.46522738370028</v>
      </c>
    </row>
    <row r="25" spans="2:16" ht="15">
      <c r="D25" s="62">
        <v>2011</v>
      </c>
      <c r="E25" s="63">
        <v>124.65125007629395</v>
      </c>
      <c r="F25" s="63">
        <v>127.46184178402549</v>
      </c>
      <c r="G25" s="63">
        <v>130.44565184220025</v>
      </c>
      <c r="H25" s="63">
        <v>133.20625076293945</v>
      </c>
      <c r="I25" s="63">
        <v>127.07857004801433</v>
      </c>
      <c r="J25" s="63">
        <v>130.6965911171653</v>
      </c>
      <c r="K25" s="63">
        <v>138.25749969482422</v>
      </c>
      <c r="L25" s="63">
        <v>133.85869631559953</v>
      </c>
      <c r="M25" s="63">
        <v>134.03690519787017</v>
      </c>
      <c r="N25" s="63">
        <v>139.54047648111978</v>
      </c>
      <c r="O25" s="63">
        <v>143.72857084728423</v>
      </c>
      <c r="P25" s="63">
        <v>144.76309640066964</v>
      </c>
    </row>
    <row r="26" spans="2:16" ht="15">
      <c r="D26" s="62">
        <v>2012</v>
      </c>
      <c r="E26" s="63">
        <v>150.70500030517579</v>
      </c>
      <c r="F26" s="63">
        <v>156.17300033569336</v>
      </c>
      <c r="G26" s="63">
        <v>154.22727203369141</v>
      </c>
      <c r="H26" s="63">
        <v>149.50500030517577</v>
      </c>
      <c r="I26" s="63">
        <v>152.22568303888494</v>
      </c>
      <c r="J26" s="63">
        <v>155.21904790969123</v>
      </c>
      <c r="K26" s="63">
        <v>140.13452366420202</v>
      </c>
      <c r="L26" s="63">
        <v>140.39999986731488</v>
      </c>
      <c r="M26" s="63">
        <v>144.44078786749589</v>
      </c>
      <c r="N26" s="63">
        <v>145.28587142280909</v>
      </c>
      <c r="O26" s="63">
        <v>145.33047485351562</v>
      </c>
      <c r="P26" s="63">
        <v>150.90124740600587</v>
      </c>
    </row>
    <row r="27" spans="2:16" ht="15">
      <c r="D27" s="62">
        <v>2013</v>
      </c>
      <c r="E27" s="63">
        <v>148.08095223563058</v>
      </c>
      <c r="F27" s="63">
        <v>143.84605327405427</v>
      </c>
      <c r="G27" s="63">
        <v>137.75624999999999</v>
      </c>
      <c r="H27" s="63">
        <v>139.08068154074928</v>
      </c>
      <c r="I27" s="63">
        <v>137.59318126331675</v>
      </c>
      <c r="J27" s="63">
        <v>145.68625030517578</v>
      </c>
      <c r="K27" s="63">
        <v>151.97159160267222</v>
      </c>
      <c r="L27" s="63">
        <v>154.47045551646841</v>
      </c>
      <c r="M27" s="63">
        <v>157.94250030517577</v>
      </c>
      <c r="N27" s="63">
        <v>165.49282637886378</v>
      </c>
      <c r="O27" s="63">
        <v>164.48625030517579</v>
      </c>
      <c r="P27" s="63">
        <v>166.20238167898995</v>
      </c>
    </row>
    <row r="28" spans="2:16" ht="15"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2:16" ht="15"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2:16" ht="15">
      <c r="D30" s="64"/>
      <c r="E30" s="64" t="s">
        <v>80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2:16" ht="15">
      <c r="D31" s="62">
        <v>2008</v>
      </c>
      <c r="E31" s="65">
        <f>E11-E22</f>
        <v>4.8200000000000074</v>
      </c>
      <c r="F31" s="65">
        <f t="shared" ref="F31:P31" si="1">F11-F22</f>
        <v>6.9899999999999949</v>
      </c>
      <c r="G31" s="65">
        <f t="shared" si="1"/>
        <v>10.670000000000002</v>
      </c>
      <c r="H31" s="65">
        <f t="shared" si="1"/>
        <v>7.6500000000000057</v>
      </c>
      <c r="I31" s="65">
        <f t="shared" si="1"/>
        <v>4.3799999999999955</v>
      </c>
      <c r="J31" s="65">
        <f t="shared" si="1"/>
        <v>1.6200000000000045</v>
      </c>
      <c r="K31" s="65">
        <f t="shared" si="1"/>
        <v>1.7999999999999972</v>
      </c>
      <c r="L31" s="65">
        <f t="shared" si="1"/>
        <v>1.2299999999999898</v>
      </c>
      <c r="M31" s="65">
        <f t="shared" si="1"/>
        <v>4.25</v>
      </c>
      <c r="N31" s="65">
        <f t="shared" si="1"/>
        <v>3.230000000000004</v>
      </c>
      <c r="O31" s="65">
        <f t="shared" si="1"/>
        <v>3.2999999999999972</v>
      </c>
      <c r="P31" s="65">
        <f t="shared" si="1"/>
        <v>2.1800000000000068</v>
      </c>
    </row>
    <row r="32" spans="2:16" ht="15">
      <c r="D32" s="62">
        <v>2009</v>
      </c>
      <c r="E32" s="65">
        <f t="shared" ref="E32:P32" si="2">E12-E23</f>
        <v>3.6499999999999915</v>
      </c>
      <c r="F32" s="65">
        <f t="shared" si="2"/>
        <v>6.0100000000000051</v>
      </c>
      <c r="G32" s="65">
        <f t="shared" si="2"/>
        <v>8.5999999999999943</v>
      </c>
      <c r="H32" s="65">
        <f t="shared" si="2"/>
        <v>7.6400000000000006</v>
      </c>
      <c r="I32" s="65">
        <f t="shared" si="2"/>
        <v>7.8100000000000023</v>
      </c>
      <c r="J32" s="65">
        <f t="shared" si="2"/>
        <v>5.6299999999999955</v>
      </c>
      <c r="K32" s="65">
        <f t="shared" si="2"/>
        <v>2.3199999999999932</v>
      </c>
      <c r="L32" s="65">
        <f t="shared" si="2"/>
        <v>5.0300000000000011</v>
      </c>
      <c r="M32" s="65">
        <f t="shared" si="2"/>
        <v>5.3299999999999983</v>
      </c>
      <c r="N32" s="65">
        <f t="shared" si="2"/>
        <v>3.0700000000000074</v>
      </c>
      <c r="O32" s="65">
        <f t="shared" si="2"/>
        <v>2.203750076293943</v>
      </c>
      <c r="P32" s="65">
        <f t="shared" si="2"/>
        <v>2.2434094376997535</v>
      </c>
    </row>
    <row r="33" spans="4:16" ht="15">
      <c r="D33" s="62">
        <v>2010</v>
      </c>
      <c r="E33" s="65">
        <f t="shared" ref="E33:P33" si="3">E13-E24</f>
        <v>1.7657883493523769</v>
      </c>
      <c r="F33" s="65">
        <f t="shared" si="3"/>
        <v>5.1823689029091327</v>
      </c>
      <c r="G33" s="65">
        <f t="shared" si="3"/>
        <v>8.1934784598972499</v>
      </c>
      <c r="H33" s="65">
        <f t="shared" si="3"/>
        <v>8.9174995838512103</v>
      </c>
      <c r="I33" s="65">
        <f t="shared" si="3"/>
        <v>10.495249481201171</v>
      </c>
      <c r="J33" s="65">
        <f t="shared" si="3"/>
        <v>6.2993181124600426</v>
      </c>
      <c r="K33" s="65">
        <f t="shared" si="3"/>
        <v>4.7452378772553914</v>
      </c>
      <c r="L33" s="65">
        <f t="shared" si="3"/>
        <v>5.1570458706942475</v>
      </c>
      <c r="M33" s="65">
        <f t="shared" si="3"/>
        <v>4.049285496303014</v>
      </c>
      <c r="N33" s="65">
        <f t="shared" si="3"/>
        <v>2.7745236642020075</v>
      </c>
      <c r="O33" s="65">
        <f t="shared" si="3"/>
        <v>-0.6435719371977342</v>
      </c>
      <c r="P33" s="65">
        <f t="shared" si="3"/>
        <v>2.9047726162997236</v>
      </c>
    </row>
    <row r="34" spans="4:16" ht="15">
      <c r="D34" s="62">
        <v>2011</v>
      </c>
      <c r="E34" s="65">
        <f t="shared" ref="E34:P34" si="4">E14-E25</f>
        <v>5.9387499237060553</v>
      </c>
      <c r="F34" s="65">
        <f t="shared" si="4"/>
        <v>6.1981582159745017</v>
      </c>
      <c r="G34" s="65">
        <f t="shared" si="4"/>
        <v>12.464348157799748</v>
      </c>
      <c r="H34" s="65">
        <f t="shared" si="4"/>
        <v>9.4337492370605389</v>
      </c>
      <c r="I34" s="65">
        <f t="shared" si="4"/>
        <v>8.6614299519856814</v>
      </c>
      <c r="J34" s="65">
        <f t="shared" si="4"/>
        <v>3.2134088828346989</v>
      </c>
      <c r="K34" s="65">
        <f t="shared" si="4"/>
        <v>2.6025003051757949</v>
      </c>
      <c r="L34" s="65">
        <f t="shared" si="4"/>
        <v>5.6213036844004591</v>
      </c>
      <c r="M34" s="65">
        <f t="shared" si="4"/>
        <v>3.4030948021298286</v>
      </c>
      <c r="N34" s="65">
        <f t="shared" si="4"/>
        <v>4.4295235188802167</v>
      </c>
      <c r="O34" s="65">
        <f t="shared" si="4"/>
        <v>4.6914291527157559</v>
      </c>
      <c r="P34" s="65">
        <f t="shared" si="4"/>
        <v>4.4269035993303589</v>
      </c>
    </row>
    <row r="35" spans="4:16" ht="15">
      <c r="D35" s="62">
        <v>2012</v>
      </c>
      <c r="E35" s="65">
        <f t="shared" ref="E35:P35" si="5">E15-E26</f>
        <v>6.4449996948242187</v>
      </c>
      <c r="F35" s="65">
        <f t="shared" si="5"/>
        <v>10.936999664306654</v>
      </c>
      <c r="G35" s="65">
        <f t="shared" si="5"/>
        <v>20.172727966308599</v>
      </c>
      <c r="H35" s="65">
        <f t="shared" si="5"/>
        <v>18.644999694824236</v>
      </c>
      <c r="I35" s="65">
        <f t="shared" si="5"/>
        <v>9.5143169611150711</v>
      </c>
      <c r="J35" s="65">
        <f t="shared" si="5"/>
        <v>7.9709520903087707</v>
      </c>
      <c r="K35" s="65">
        <f t="shared" si="5"/>
        <v>7.2254763357979925</v>
      </c>
      <c r="L35" s="65">
        <f t="shared" si="5"/>
        <v>2.6000001326851248</v>
      </c>
      <c r="M35" s="65">
        <f t="shared" si="5"/>
        <v>6.5692121325041057</v>
      </c>
      <c r="N35" s="65">
        <f t="shared" si="5"/>
        <v>4.7741285771909077</v>
      </c>
      <c r="O35" s="65">
        <f t="shared" si="5"/>
        <v>3.9895251464843682</v>
      </c>
      <c r="P35" s="65">
        <f t="shared" si="5"/>
        <v>2.9187525939941281</v>
      </c>
    </row>
    <row r="36" spans="4:16" ht="15">
      <c r="D36" s="62">
        <v>2013</v>
      </c>
      <c r="E36" s="65">
        <f t="shared" ref="E36:P36" si="6">E16-E27</f>
        <v>8.2890477643694283</v>
      </c>
      <c r="F36" s="65">
        <f t="shared" si="6"/>
        <v>10.213946725945732</v>
      </c>
      <c r="G36" s="65">
        <f t="shared" si="6"/>
        <v>12.323750000000018</v>
      </c>
      <c r="H36" s="65">
        <f t="shared" si="6"/>
        <v>11.809318459250704</v>
      </c>
      <c r="I36" s="65">
        <f t="shared" si="6"/>
        <v>7.0468187366832353</v>
      </c>
      <c r="J36" s="65">
        <f t="shared" si="6"/>
        <v>-0.57625030517576192</v>
      </c>
      <c r="K36" s="65">
        <f t="shared" si="6"/>
        <v>3.5784083973277916</v>
      </c>
      <c r="L36" s="65">
        <f t="shared" si="6"/>
        <v>9.7895444835315857</v>
      </c>
      <c r="M36" s="65">
        <f t="shared" si="6"/>
        <v>8.5374996948242199</v>
      </c>
      <c r="N36" s="65">
        <f t="shared" si="6"/>
        <v>5.7571736211362179</v>
      </c>
      <c r="O36" s="65">
        <f t="shared" si="6"/>
        <v>6.5637496948242244</v>
      </c>
      <c r="P36" s="65">
        <f t="shared" si="6"/>
        <v>8.9876183210100464</v>
      </c>
    </row>
    <row r="37" spans="4:16" ht="15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4:16" ht="15.75">
      <c r="D38" s="64"/>
      <c r="E38" s="60">
        <f t="shared" ref="E38:P38" si="7">AVERAGE(E31:E36)</f>
        <v>5.1514309553753463</v>
      </c>
      <c r="F38" s="60">
        <f t="shared" si="7"/>
        <v>7.5885789181893371</v>
      </c>
      <c r="G38" s="60">
        <f t="shared" si="7"/>
        <v>12.070717430667601</v>
      </c>
      <c r="H38" s="60">
        <f t="shared" si="7"/>
        <v>10.682594495831117</v>
      </c>
      <c r="I38" s="60">
        <f t="shared" si="7"/>
        <v>7.9846358551641927</v>
      </c>
      <c r="J38" s="60">
        <f t="shared" si="7"/>
        <v>4.0262381300712917</v>
      </c>
      <c r="K38" s="60">
        <f t="shared" si="7"/>
        <v>3.7119371525928266</v>
      </c>
      <c r="L38" s="60">
        <f t="shared" si="7"/>
        <v>4.9046490285519013</v>
      </c>
      <c r="M38" s="60">
        <f t="shared" si="7"/>
        <v>5.3565153542935278</v>
      </c>
      <c r="N38" s="60">
        <f t="shared" si="7"/>
        <v>4.0058915635682268</v>
      </c>
      <c r="O38" s="60">
        <f t="shared" si="7"/>
        <v>3.3508136888534259</v>
      </c>
      <c r="P38" s="60">
        <f t="shared" si="7"/>
        <v>3.9435760947223364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R61"/>
  <sheetViews>
    <sheetView topLeftCell="O1" workbookViewId="0">
      <selection activeCell="H52" sqref="H52"/>
    </sheetView>
  </sheetViews>
  <sheetFormatPr defaultRowHeight="12.75"/>
  <cols>
    <col min="4" max="4" width="9.5" bestFit="1" customWidth="1"/>
    <col min="5" max="5" width="11" customWidth="1"/>
    <col min="6" max="12" width="10.5" bestFit="1" customWidth="1"/>
    <col min="13" max="15" width="9.5" bestFit="1" customWidth="1"/>
  </cols>
  <sheetData>
    <row r="5" spans="3:18" ht="15">
      <c r="C5" s="66"/>
      <c r="D5" s="67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3:18" ht="18">
      <c r="C6" s="66"/>
      <c r="D6" s="69" t="s">
        <v>85</v>
      </c>
      <c r="E6" s="67"/>
      <c r="F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3:18" ht="15.75">
      <c r="C7" s="66"/>
      <c r="D7" s="80" t="s">
        <v>0</v>
      </c>
      <c r="E7" s="80" t="s">
        <v>1</v>
      </c>
      <c r="F7" s="81" t="s">
        <v>2</v>
      </c>
      <c r="G7" s="80" t="s">
        <v>3</v>
      </c>
      <c r="H7" s="80" t="s">
        <v>4</v>
      </c>
      <c r="I7" s="81" t="s">
        <v>5</v>
      </c>
      <c r="J7" s="80" t="s">
        <v>6</v>
      </c>
      <c r="K7" s="80" t="s">
        <v>7</v>
      </c>
      <c r="L7" s="81" t="s">
        <v>8</v>
      </c>
      <c r="M7" s="80" t="s">
        <v>9</v>
      </c>
      <c r="N7" s="80" t="s">
        <v>10</v>
      </c>
      <c r="O7" s="81" t="s">
        <v>11</v>
      </c>
      <c r="P7" s="67"/>
      <c r="Q7" s="67"/>
      <c r="R7" s="68"/>
    </row>
    <row r="8" spans="3:18" ht="15.75">
      <c r="C8" s="70">
        <v>2004</v>
      </c>
      <c r="D8" s="71">
        <v>94.275000000000006</v>
      </c>
      <c r="E8" s="71">
        <v>94.527333333333331</v>
      </c>
      <c r="F8" s="71">
        <v>101.25</v>
      </c>
      <c r="G8" s="71">
        <v>100.90625</v>
      </c>
      <c r="H8" s="71">
        <v>110.61</v>
      </c>
      <c r="I8" s="71">
        <v>119</v>
      </c>
      <c r="J8" s="71">
        <v>114.53749999999999</v>
      </c>
      <c r="K8" s="71"/>
      <c r="L8" s="71">
        <v>103.215</v>
      </c>
      <c r="M8" s="71">
        <v>109.6375</v>
      </c>
      <c r="N8" s="71">
        <v>101.235</v>
      </c>
      <c r="O8" s="71">
        <v>104</v>
      </c>
      <c r="P8" s="72"/>
      <c r="Q8" s="72"/>
      <c r="R8" s="72"/>
    </row>
    <row r="9" spans="3:18" ht="15.75">
      <c r="C9" s="70">
        <v>2005</v>
      </c>
      <c r="D9" s="71">
        <v>104.965</v>
      </c>
      <c r="E9" s="71">
        <v>103</v>
      </c>
      <c r="F9" s="71">
        <v>111.0425</v>
      </c>
      <c r="G9" s="71">
        <v>115.5</v>
      </c>
      <c r="H9" s="71">
        <v>122.595</v>
      </c>
      <c r="I9" s="71"/>
      <c r="J9" s="71"/>
      <c r="K9" s="71"/>
      <c r="L9" s="71">
        <v>103</v>
      </c>
      <c r="M9" s="71">
        <v>118.2675</v>
      </c>
      <c r="N9" s="71">
        <v>116.75</v>
      </c>
      <c r="O9" s="71">
        <v>117.96333333333332</v>
      </c>
      <c r="P9" s="68"/>
      <c r="Q9" s="68"/>
      <c r="R9" s="68"/>
    </row>
    <row r="10" spans="3:18" ht="15.75">
      <c r="C10" s="70">
        <v>2006</v>
      </c>
      <c r="D10" s="73">
        <v>118.38333333333333</v>
      </c>
      <c r="E10" s="73">
        <v>114.98875</v>
      </c>
      <c r="F10" s="73">
        <v>109</v>
      </c>
      <c r="G10" s="73">
        <v>108.38</v>
      </c>
      <c r="H10" s="73">
        <v>109</v>
      </c>
      <c r="I10" s="73">
        <v>112.5</v>
      </c>
      <c r="J10" s="73">
        <v>113.5</v>
      </c>
      <c r="K10" s="73">
        <v>105.71</v>
      </c>
      <c r="L10" s="73">
        <v>121</v>
      </c>
      <c r="M10" s="73">
        <v>108.41666666666667</v>
      </c>
      <c r="N10" s="73">
        <v>95.903333333333322</v>
      </c>
      <c r="O10" s="73">
        <v>97</v>
      </c>
      <c r="P10" s="72"/>
      <c r="Q10" s="72"/>
      <c r="R10" s="72"/>
    </row>
    <row r="11" spans="3:18" ht="15.75">
      <c r="C11" s="70">
        <v>2007</v>
      </c>
      <c r="D11" s="73">
        <v>95.504999999999995</v>
      </c>
      <c r="E11" s="73">
        <v>101.13249999999999</v>
      </c>
      <c r="F11" s="73">
        <v>109.125</v>
      </c>
      <c r="G11" s="73">
        <v>105.48833333333334</v>
      </c>
      <c r="H11" s="73">
        <v>112.99166666666667</v>
      </c>
      <c r="I11" s="73"/>
      <c r="J11" s="73"/>
      <c r="K11" s="73">
        <v>118</v>
      </c>
      <c r="L11" s="73">
        <v>116.71</v>
      </c>
      <c r="M11" s="73">
        <v>109.55199999999999</v>
      </c>
      <c r="N11" s="73">
        <v>93.135000000000005</v>
      </c>
      <c r="O11" s="73">
        <v>105.71</v>
      </c>
      <c r="P11" s="68"/>
      <c r="Q11" s="68"/>
      <c r="R11" s="68"/>
    </row>
    <row r="12" spans="3:18" ht="15.75">
      <c r="C12" s="70">
        <v>2008</v>
      </c>
      <c r="D12" s="73">
        <v>100.36499999999999</v>
      </c>
      <c r="E12" s="73">
        <v>108</v>
      </c>
      <c r="F12" s="73">
        <v>104.5275</v>
      </c>
      <c r="G12" s="73">
        <v>102.97499999999999</v>
      </c>
      <c r="H12" s="73">
        <v>108</v>
      </c>
      <c r="I12" s="73"/>
      <c r="J12" s="73"/>
      <c r="K12" s="73">
        <v>110</v>
      </c>
      <c r="L12" s="73">
        <v>107.5</v>
      </c>
      <c r="M12" s="73">
        <v>89.665000000000006</v>
      </c>
      <c r="N12" s="73">
        <v>95.5</v>
      </c>
      <c r="O12" s="73"/>
      <c r="P12" s="72"/>
      <c r="Q12" s="72"/>
      <c r="R12" s="72"/>
    </row>
    <row r="13" spans="3:18" ht="15.75">
      <c r="C13" s="70">
        <v>2009</v>
      </c>
      <c r="D13" s="73">
        <v>93.25</v>
      </c>
      <c r="E13" s="73">
        <v>94.375</v>
      </c>
      <c r="F13" s="73">
        <v>104</v>
      </c>
      <c r="G13" s="73">
        <v>99</v>
      </c>
      <c r="H13" s="73">
        <v>103.98</v>
      </c>
      <c r="I13" s="73">
        <v>93</v>
      </c>
      <c r="J13" s="73"/>
      <c r="K13" s="73">
        <v>94.92</v>
      </c>
      <c r="L13" s="73">
        <v>96.21</v>
      </c>
      <c r="M13" s="73">
        <v>90.973333333333343</v>
      </c>
      <c r="N13" s="73">
        <v>90.083333333333329</v>
      </c>
      <c r="O13" s="73"/>
      <c r="P13" s="72"/>
      <c r="Q13" s="68"/>
      <c r="R13" s="68"/>
    </row>
    <row r="14" spans="3:18" ht="15.75">
      <c r="C14" s="70">
        <v>2010</v>
      </c>
      <c r="D14" s="73">
        <v>95.07</v>
      </c>
      <c r="E14" s="73"/>
      <c r="F14" s="73">
        <v>108.395</v>
      </c>
      <c r="G14" s="73">
        <v>115.69666666666667</v>
      </c>
      <c r="H14" s="73">
        <v>122</v>
      </c>
      <c r="I14" s="73">
        <v>108</v>
      </c>
      <c r="J14" s="73"/>
      <c r="K14" s="73"/>
      <c r="L14" s="73">
        <v>111.9725</v>
      </c>
      <c r="M14" s="73">
        <v>106.52333333333333</v>
      </c>
      <c r="N14" s="73">
        <v>112.25</v>
      </c>
      <c r="O14" s="73">
        <v>118</v>
      </c>
      <c r="P14" s="68"/>
      <c r="Q14" s="68"/>
      <c r="R14" s="68"/>
    </row>
    <row r="15" spans="3:18" ht="15.75">
      <c r="C15" s="74" t="s">
        <v>81</v>
      </c>
      <c r="D15" s="79">
        <f>AVERAGE(D8:D14)</f>
        <v>100.25904761904761</v>
      </c>
      <c r="E15" s="79">
        <f t="shared" ref="E15" si="0">AVERAGE(E8:E14)</f>
        <v>102.67059722222223</v>
      </c>
      <c r="F15" s="79">
        <f t="shared" ref="F15" si="1">AVERAGE(F8:F14)</f>
        <v>106.76285714285714</v>
      </c>
      <c r="G15" s="79">
        <f t="shared" ref="G15" si="2">AVERAGE(G8:G14)</f>
        <v>106.84946428571429</v>
      </c>
      <c r="H15" s="79">
        <f t="shared" ref="H15" si="3">AVERAGE(H8:H14)</f>
        <v>112.73952380952382</v>
      </c>
      <c r="I15" s="79">
        <f t="shared" ref="I15" si="4">AVERAGE(I8:I14)</f>
        <v>108.125</v>
      </c>
      <c r="J15" s="79">
        <f t="shared" ref="J15" si="5">AVERAGE(J8:J14)</f>
        <v>114.01875</v>
      </c>
      <c r="K15" s="79">
        <f t="shared" ref="K15" si="6">AVERAGE(K8:K14)</f>
        <v>107.1575</v>
      </c>
      <c r="L15" s="79">
        <f t="shared" ref="L15" si="7">AVERAGE(L8:L14)</f>
        <v>108.51535714285714</v>
      </c>
      <c r="M15" s="79">
        <f t="shared" ref="M15" si="8">AVERAGE(M8:M14)</f>
        <v>104.71933333333332</v>
      </c>
      <c r="N15" s="79">
        <f t="shared" ref="N15" si="9">AVERAGE(N8:N14)</f>
        <v>100.69380952380952</v>
      </c>
      <c r="O15" s="79">
        <f t="shared" ref="O15" si="10">AVERAGE(O8:O14)</f>
        <v>108.53466666666665</v>
      </c>
      <c r="P15" s="68"/>
      <c r="Q15" s="68"/>
      <c r="R15" s="68"/>
    </row>
    <row r="16" spans="3:18" ht="15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68"/>
      <c r="R16" s="68"/>
    </row>
    <row r="17" spans="3:18" ht="18">
      <c r="C17" s="72"/>
      <c r="D17" s="69" t="s">
        <v>82</v>
      </c>
      <c r="E17" s="72"/>
      <c r="F17" s="72"/>
      <c r="H17" s="72"/>
      <c r="I17" s="72"/>
      <c r="J17" s="72"/>
      <c r="K17" s="72"/>
      <c r="L17" s="72"/>
      <c r="M17" s="72"/>
      <c r="N17" s="72"/>
      <c r="O17" s="72"/>
      <c r="P17" s="68"/>
      <c r="Q17" s="68"/>
      <c r="R17" s="68"/>
    </row>
    <row r="18" spans="3:18" ht="15.75">
      <c r="C18" s="72"/>
      <c r="D18" s="80" t="s">
        <v>0</v>
      </c>
      <c r="E18" s="80" t="s">
        <v>1</v>
      </c>
      <c r="F18" s="81" t="s">
        <v>2</v>
      </c>
      <c r="G18" s="80" t="s">
        <v>3</v>
      </c>
      <c r="H18" s="80" t="s">
        <v>4</v>
      </c>
      <c r="I18" s="81" t="s">
        <v>5</v>
      </c>
      <c r="J18" s="80" t="s">
        <v>6</v>
      </c>
      <c r="K18" s="80" t="s">
        <v>7</v>
      </c>
      <c r="L18" s="81" t="s">
        <v>8</v>
      </c>
      <c r="M18" s="80" t="s">
        <v>9</v>
      </c>
      <c r="N18" s="80" t="s">
        <v>10</v>
      </c>
      <c r="O18" s="81" t="s">
        <v>11</v>
      </c>
      <c r="P18" s="68"/>
      <c r="Q18" s="68"/>
      <c r="R18" s="68"/>
    </row>
    <row r="19" spans="3:18" ht="15.75">
      <c r="C19" s="70">
        <v>2004</v>
      </c>
      <c r="D19" s="75">
        <v>92.627499999999998</v>
      </c>
      <c r="E19" s="75">
        <v>89.89</v>
      </c>
      <c r="F19" s="75">
        <v>96.650999999999996</v>
      </c>
      <c r="G19" s="75">
        <v>95.712500000000006</v>
      </c>
      <c r="H19" s="75">
        <v>103.97</v>
      </c>
      <c r="I19" s="75">
        <v>114.501</v>
      </c>
      <c r="J19" s="75">
        <v>116.7775</v>
      </c>
      <c r="K19" s="75">
        <v>116.58333333333333</v>
      </c>
      <c r="L19" s="75">
        <v>109.31375</v>
      </c>
      <c r="M19" s="75">
        <v>107.26</v>
      </c>
      <c r="N19" s="75">
        <v>99.181250000000006</v>
      </c>
      <c r="O19" s="75">
        <v>99.935000000000002</v>
      </c>
      <c r="P19" s="68"/>
      <c r="Q19" s="68"/>
      <c r="R19" s="68"/>
    </row>
    <row r="20" spans="3:18" ht="15.75">
      <c r="C20" s="70">
        <v>2005</v>
      </c>
      <c r="D20" s="75">
        <v>102.62125</v>
      </c>
      <c r="E20" s="75">
        <v>107.06874999999999</v>
      </c>
      <c r="F20" s="75">
        <v>108.297</v>
      </c>
      <c r="G20" s="75">
        <v>117.33374999999999</v>
      </c>
      <c r="H20" s="75">
        <v>123.88625</v>
      </c>
      <c r="I20" s="75">
        <v>116.18</v>
      </c>
      <c r="J20" s="75">
        <v>112.5</v>
      </c>
      <c r="K20" s="75">
        <v>113.5</v>
      </c>
      <c r="L20" s="75">
        <v>110.25</v>
      </c>
      <c r="M20" s="75">
        <v>112.65625</v>
      </c>
      <c r="N20" s="75">
        <v>113.008</v>
      </c>
      <c r="O20" s="75">
        <v>114.9825</v>
      </c>
      <c r="P20" s="68"/>
      <c r="Q20" s="68"/>
      <c r="R20" s="68"/>
    </row>
    <row r="21" spans="3:18" ht="15.75">
      <c r="C21" s="70">
        <v>2006</v>
      </c>
      <c r="D21" s="75">
        <v>117.71125000000001</v>
      </c>
      <c r="E21" s="75">
        <v>119.25</v>
      </c>
      <c r="F21" s="75">
        <v>115.41399999999999</v>
      </c>
      <c r="G21" s="75">
        <v>108.6675</v>
      </c>
      <c r="H21" s="75">
        <v>106.82599999999999</v>
      </c>
      <c r="I21" s="75">
        <v>111.875</v>
      </c>
      <c r="J21" s="75">
        <v>103</v>
      </c>
      <c r="K21" s="75">
        <v>107.04</v>
      </c>
      <c r="L21" s="75">
        <v>113.63833333333334</v>
      </c>
      <c r="M21" s="75">
        <v>100.08625000000001</v>
      </c>
      <c r="N21" s="75">
        <v>90.008999999999986</v>
      </c>
      <c r="O21" s="75">
        <v>88.704999999999998</v>
      </c>
      <c r="P21" s="68"/>
      <c r="Q21" s="68"/>
      <c r="R21" s="68"/>
    </row>
    <row r="22" spans="3:18" ht="15.75">
      <c r="C22" s="70">
        <v>2007</v>
      </c>
      <c r="D22" s="75">
        <v>90.8</v>
      </c>
      <c r="E22" s="75">
        <v>95.59</v>
      </c>
      <c r="F22" s="75">
        <v>99.63</v>
      </c>
      <c r="G22" s="75">
        <v>103.99</v>
      </c>
      <c r="H22" s="75">
        <v>107.73</v>
      </c>
      <c r="I22" s="75">
        <v>102.9</v>
      </c>
      <c r="J22" s="75">
        <v>101.25</v>
      </c>
      <c r="K22" s="75">
        <v>108.07</v>
      </c>
      <c r="L22" s="75">
        <v>111.39</v>
      </c>
      <c r="M22" s="75">
        <v>102.53</v>
      </c>
      <c r="N22" s="75">
        <v>99.73</v>
      </c>
      <c r="O22" s="75">
        <v>95.33</v>
      </c>
      <c r="P22" s="68"/>
      <c r="Q22" s="68"/>
      <c r="R22" s="68"/>
    </row>
    <row r="23" spans="3:18" ht="15.75">
      <c r="C23" s="70">
        <v>2008</v>
      </c>
      <c r="D23" s="75">
        <v>94.11</v>
      </c>
      <c r="E23" s="75">
        <v>102.55</v>
      </c>
      <c r="F23" s="75">
        <v>103.54</v>
      </c>
      <c r="G23" s="75">
        <v>102.77</v>
      </c>
      <c r="H23" s="75">
        <v>106.36</v>
      </c>
      <c r="I23" s="75">
        <v>106.88</v>
      </c>
      <c r="J23" s="75">
        <v>104.44</v>
      </c>
      <c r="K23" s="75">
        <v>103.41</v>
      </c>
      <c r="L23" s="75">
        <v>100.55</v>
      </c>
      <c r="M23" s="75">
        <v>85.86</v>
      </c>
      <c r="N23" s="75">
        <v>84.21</v>
      </c>
      <c r="O23" s="75">
        <v>81.02</v>
      </c>
      <c r="P23" s="68"/>
      <c r="Q23" s="68"/>
      <c r="R23" s="68"/>
    </row>
    <row r="24" spans="3:18" ht="15.75">
      <c r="C24" s="70">
        <v>2009</v>
      </c>
      <c r="D24" s="75">
        <v>87.83</v>
      </c>
      <c r="E24" s="75">
        <v>91.63</v>
      </c>
      <c r="F24" s="75">
        <v>93.09</v>
      </c>
      <c r="G24" s="75">
        <v>100.24</v>
      </c>
      <c r="H24" s="75">
        <v>100.43</v>
      </c>
      <c r="I24" s="75">
        <v>97.39</v>
      </c>
      <c r="J24" s="75">
        <v>103.5</v>
      </c>
      <c r="K24" s="75">
        <v>94.69</v>
      </c>
      <c r="L24" s="75">
        <v>91.02</v>
      </c>
      <c r="M24" s="75">
        <v>85.8</v>
      </c>
      <c r="N24" s="75">
        <v>84.76</v>
      </c>
      <c r="O24" s="75">
        <v>85.85</v>
      </c>
      <c r="P24" s="68"/>
      <c r="Q24" s="68"/>
      <c r="R24" s="68"/>
    </row>
    <row r="25" spans="3:18" ht="15.75">
      <c r="C25" s="70">
        <v>2010</v>
      </c>
      <c r="D25" s="75">
        <v>92.11</v>
      </c>
      <c r="E25" s="75">
        <v>99.89</v>
      </c>
      <c r="F25" s="75">
        <v>107.52</v>
      </c>
      <c r="G25" s="75">
        <v>113.65</v>
      </c>
      <c r="H25" s="75">
        <v>114.9</v>
      </c>
      <c r="I25" s="75">
        <v>113.48</v>
      </c>
      <c r="J25" s="75">
        <v>109.16</v>
      </c>
      <c r="K25" s="75">
        <v>109.29</v>
      </c>
      <c r="L25" s="75">
        <v>106.94</v>
      </c>
      <c r="M25" s="75">
        <v>103.83</v>
      </c>
      <c r="N25" s="75">
        <v>106.54</v>
      </c>
      <c r="O25" s="75">
        <v>112.59</v>
      </c>
      <c r="P25" s="68"/>
      <c r="Q25" s="68"/>
      <c r="R25" s="68"/>
    </row>
    <row r="26" spans="3:18" ht="15.75">
      <c r="C26" s="74" t="s">
        <v>81</v>
      </c>
      <c r="D26" s="79">
        <f>AVERAGE(D19:D25)</f>
        <v>96.830000000000013</v>
      </c>
      <c r="E26" s="79">
        <f t="shared" ref="E26" si="11">AVERAGE(E19:E25)</f>
        <v>100.83839285714285</v>
      </c>
      <c r="F26" s="79">
        <f t="shared" ref="F26" si="12">AVERAGE(F19:F25)</f>
        <v>103.44885714285714</v>
      </c>
      <c r="G26" s="79">
        <f t="shared" ref="G26" si="13">AVERAGE(G19:G25)</f>
        <v>106.05196428571428</v>
      </c>
      <c r="H26" s="79">
        <f t="shared" ref="H26" si="14">AVERAGE(H19:H25)</f>
        <v>109.15746428571428</v>
      </c>
      <c r="I26" s="79">
        <f t="shared" ref="I26" si="15">AVERAGE(I19:I25)</f>
        <v>109.02942857142857</v>
      </c>
      <c r="J26" s="79">
        <f t="shared" ref="J26" si="16">AVERAGE(J19:J25)</f>
        <v>107.23249999999999</v>
      </c>
      <c r="K26" s="79">
        <f t="shared" ref="K26" si="17">AVERAGE(K19:K25)</f>
        <v>107.51190476190474</v>
      </c>
      <c r="L26" s="79">
        <f t="shared" ref="L26" si="18">AVERAGE(L19:L25)</f>
        <v>106.15744047619046</v>
      </c>
      <c r="M26" s="79">
        <f t="shared" ref="M26" si="19">AVERAGE(M19:M25)</f>
        <v>99.717500000000001</v>
      </c>
      <c r="N26" s="79">
        <f t="shared" ref="N26" si="20">AVERAGE(N19:N25)</f>
        <v>96.776892857142869</v>
      </c>
      <c r="O26" s="79">
        <f t="shared" ref="O26" si="21">AVERAGE(O19:O25)</f>
        <v>96.916071428571428</v>
      </c>
      <c r="P26" s="68"/>
      <c r="Q26" s="68"/>
      <c r="R26" s="68"/>
    </row>
    <row r="27" spans="3:18" ht="1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68"/>
      <c r="Q27" s="68"/>
      <c r="R27" s="68"/>
    </row>
    <row r="28" spans="3:18" ht="15.75">
      <c r="C28" s="72"/>
      <c r="D28" s="83" t="s">
        <v>87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68"/>
      <c r="Q28" s="68"/>
      <c r="R28" s="68"/>
    </row>
    <row r="29" spans="3:18" ht="18">
      <c r="C29" s="72"/>
      <c r="D29" s="69" t="s">
        <v>84</v>
      </c>
      <c r="E29" s="72"/>
      <c r="F29" s="72"/>
      <c r="H29" s="72"/>
      <c r="I29" s="72"/>
      <c r="J29" s="72"/>
      <c r="K29" s="72"/>
      <c r="L29" s="72"/>
      <c r="M29" s="72"/>
      <c r="N29" s="72"/>
      <c r="O29" s="72"/>
      <c r="P29" s="68"/>
      <c r="Q29" s="68"/>
      <c r="R29" s="68"/>
    </row>
    <row r="30" spans="3:18" ht="15.75">
      <c r="C30" s="72"/>
      <c r="D30" s="80" t="s">
        <v>0</v>
      </c>
      <c r="E30" s="80" t="s">
        <v>1</v>
      </c>
      <c r="F30" s="81" t="s">
        <v>2</v>
      </c>
      <c r="G30" s="80" t="s">
        <v>3</v>
      </c>
      <c r="H30" s="80" t="s">
        <v>4</v>
      </c>
      <c r="I30" s="81" t="s">
        <v>5</v>
      </c>
      <c r="J30" s="80" t="s">
        <v>6</v>
      </c>
      <c r="K30" s="80" t="s">
        <v>7</v>
      </c>
      <c r="L30" s="81" t="s">
        <v>8</v>
      </c>
      <c r="M30" s="80" t="s">
        <v>9</v>
      </c>
      <c r="N30" s="80" t="s">
        <v>10</v>
      </c>
      <c r="O30" s="81" t="s">
        <v>11</v>
      </c>
      <c r="P30" s="68"/>
      <c r="Q30" s="68"/>
      <c r="R30" s="68"/>
    </row>
    <row r="31" spans="3:18" ht="15.75">
      <c r="C31" s="70">
        <v>2004</v>
      </c>
      <c r="D31" s="75">
        <v>9.28125</v>
      </c>
      <c r="E31" s="75">
        <v>14.53125</v>
      </c>
      <c r="F31" s="75">
        <v>15.112000000000009</v>
      </c>
      <c r="G31" s="75">
        <v>14.394999999999996</v>
      </c>
      <c r="H31" s="75">
        <v>11.674999999999997</v>
      </c>
      <c r="I31" s="75">
        <v>14.405000000000001</v>
      </c>
      <c r="J31" s="75">
        <v>11.879999999999995</v>
      </c>
      <c r="K31" s="75">
        <v>4.6500000000000057</v>
      </c>
      <c r="L31" s="75">
        <v>3.0262499999999903</v>
      </c>
      <c r="M31" s="75">
        <v>1.1683333333333366</v>
      </c>
      <c r="N31" s="75">
        <v>0.85125000000000739</v>
      </c>
      <c r="O31" s="75">
        <v>4.4066666666666521</v>
      </c>
      <c r="P31" s="68"/>
      <c r="Q31" s="68"/>
      <c r="R31" s="68"/>
    </row>
    <row r="32" spans="3:18" ht="15.75">
      <c r="C32" s="70">
        <v>2005</v>
      </c>
      <c r="D32" s="75">
        <v>7.4727500000000049</v>
      </c>
      <c r="E32" s="75">
        <v>15.188552631578943</v>
      </c>
      <c r="F32" s="75">
        <v>15.981454545454554</v>
      </c>
      <c r="G32" s="75">
        <v>20.405476190476165</v>
      </c>
      <c r="H32" s="75">
        <v>23.859523809523793</v>
      </c>
      <c r="I32" s="75">
        <v>12.34696969696968</v>
      </c>
      <c r="J32" s="75">
        <v>10.900416666666672</v>
      </c>
      <c r="K32" s="75">
        <v>2.3019565217391289</v>
      </c>
      <c r="L32" s="75">
        <v>3.3490476190476244</v>
      </c>
      <c r="M32" s="75">
        <v>2.761309523809544</v>
      </c>
      <c r="N32" s="75">
        <v>3.5626666666667148</v>
      </c>
      <c r="O32" s="75">
        <v>6.5275000000000034</v>
      </c>
      <c r="P32" s="68"/>
      <c r="Q32" s="68"/>
      <c r="R32" s="68"/>
    </row>
    <row r="33" spans="3:18" ht="15.75">
      <c r="C33" s="70">
        <v>2006</v>
      </c>
      <c r="D33" s="75">
        <v>11.960249999999988</v>
      </c>
      <c r="E33" s="75">
        <v>17.092171052631571</v>
      </c>
      <c r="F33" s="75">
        <v>18.231652173913048</v>
      </c>
      <c r="G33" s="75">
        <v>15.332171052631594</v>
      </c>
      <c r="H33" s="75">
        <v>14.410000000000011</v>
      </c>
      <c r="I33" s="75">
        <v>6.4899999999999949</v>
      </c>
      <c r="J33" s="75">
        <v>3.6299999999999955</v>
      </c>
      <c r="K33" s="75">
        <v>0.41500000000000625</v>
      </c>
      <c r="L33" s="75">
        <v>-0.47124999999999773</v>
      </c>
      <c r="M33" s="75">
        <v>1.585000000000008</v>
      </c>
      <c r="N33" s="75">
        <v>1.534000000000006</v>
      </c>
      <c r="O33" s="75">
        <v>-0.1600000000000108</v>
      </c>
      <c r="P33" s="68"/>
      <c r="Q33" s="68"/>
      <c r="R33" s="68"/>
    </row>
    <row r="34" spans="3:18" ht="15.75">
      <c r="C34" s="70">
        <v>2007</v>
      </c>
      <c r="D34" s="75">
        <v>2.1500000000000057</v>
      </c>
      <c r="E34" s="75">
        <v>7.4300000000000068</v>
      </c>
      <c r="F34" s="75">
        <v>6.8799999999999955</v>
      </c>
      <c r="G34" s="75">
        <v>8.7000000000000028</v>
      </c>
      <c r="H34" s="75">
        <v>6.0499999999999972</v>
      </c>
      <c r="I34" s="75">
        <v>5.1099999999999994</v>
      </c>
      <c r="J34" s="75">
        <v>-5.7399999999999949</v>
      </c>
      <c r="K34" s="75">
        <v>-6.8199999999999932</v>
      </c>
      <c r="L34" s="75">
        <v>4.6099999999999994</v>
      </c>
      <c r="M34" s="75">
        <v>-3.6000000000000085</v>
      </c>
      <c r="N34" s="75">
        <v>-3.0900000000000034</v>
      </c>
      <c r="O34" s="75">
        <v>-1.960000000000008</v>
      </c>
      <c r="P34" s="68"/>
      <c r="Q34" s="68"/>
      <c r="R34" s="68"/>
    </row>
    <row r="35" spans="3:18" ht="15.75">
      <c r="C35" s="70">
        <v>2008</v>
      </c>
      <c r="D35" s="75">
        <v>6.0100000000000051</v>
      </c>
      <c r="E35" s="75">
        <v>10.519999999999996</v>
      </c>
      <c r="F35" s="75">
        <v>15.300000000000011</v>
      </c>
      <c r="G35" s="75">
        <v>9.6500000000000057</v>
      </c>
      <c r="H35" s="75">
        <v>5.4500000000000028</v>
      </c>
      <c r="I35" s="75">
        <v>4.1200000000000045</v>
      </c>
      <c r="J35" s="75">
        <v>0.93000000000000682</v>
      </c>
      <c r="K35" s="75">
        <v>-10.590000000000003</v>
      </c>
      <c r="L35" s="75">
        <v>1.7700000000000102</v>
      </c>
      <c r="M35" s="75">
        <v>-4.3099999999999881</v>
      </c>
      <c r="N35" s="75">
        <v>-1.9400000000000119</v>
      </c>
      <c r="O35" s="75">
        <v>-2.6999999999999886</v>
      </c>
      <c r="P35" s="68"/>
      <c r="Q35" s="68"/>
      <c r="R35" s="68"/>
    </row>
    <row r="36" spans="3:18" ht="15.75">
      <c r="C36" s="70">
        <v>2009</v>
      </c>
      <c r="D36" s="75">
        <v>4.6700000000000017</v>
      </c>
      <c r="E36" s="75">
        <v>7.9000000000000057</v>
      </c>
      <c r="F36" s="75">
        <v>11.060000000000002</v>
      </c>
      <c r="G36" s="75">
        <v>11.030000000000001</v>
      </c>
      <c r="H36" s="75">
        <v>13.370000000000005</v>
      </c>
      <c r="I36" s="75">
        <v>8.6200000000000045</v>
      </c>
      <c r="J36" s="75">
        <v>11.559999999999988</v>
      </c>
      <c r="K36" s="75">
        <v>-0.36999999999999034</v>
      </c>
      <c r="L36" s="75">
        <v>-0.70000000000000284</v>
      </c>
      <c r="M36" s="75">
        <v>-0.23999999999999488</v>
      </c>
      <c r="N36" s="75">
        <v>0.37375007629394474</v>
      </c>
      <c r="O36" s="75">
        <v>3.853409437699753</v>
      </c>
      <c r="P36" s="68"/>
      <c r="Q36" s="68"/>
      <c r="R36" s="68"/>
    </row>
    <row r="37" spans="3:18" ht="15.75">
      <c r="C37" s="70">
        <v>2010</v>
      </c>
      <c r="D37" s="75">
        <v>5.4357883493523786</v>
      </c>
      <c r="E37" s="75">
        <v>8.512368902909131</v>
      </c>
      <c r="F37" s="75">
        <v>9.2934784598972442</v>
      </c>
      <c r="G37" s="75">
        <v>8.4774995838511984</v>
      </c>
      <c r="H37" s="75">
        <v>12.385249481201171</v>
      </c>
      <c r="I37" s="75">
        <v>18.549318112460043</v>
      </c>
      <c r="J37" s="75">
        <v>9.6452378772553971</v>
      </c>
      <c r="K37" s="75">
        <v>6.2070458706942446</v>
      </c>
      <c r="L37" s="75">
        <v>7.049285496303014</v>
      </c>
      <c r="M37" s="75">
        <v>1.7945236642020035</v>
      </c>
      <c r="N37" s="75">
        <v>0.40642806280227717</v>
      </c>
      <c r="O37" s="75">
        <v>2.5847726162997162</v>
      </c>
      <c r="P37" s="68"/>
      <c r="Q37" s="68"/>
      <c r="R37" s="68"/>
    </row>
    <row r="38" spans="3:18" ht="15.75">
      <c r="C38" s="72"/>
      <c r="D38" s="78">
        <f>AVERAGE(D31:D37)</f>
        <v>6.7114340499074832</v>
      </c>
      <c r="E38" s="78">
        <f t="shared" ref="E38:O38" si="22">AVERAGE(E31:E37)</f>
        <v>11.596334655302808</v>
      </c>
      <c r="F38" s="78">
        <f t="shared" si="22"/>
        <v>13.122655025609266</v>
      </c>
      <c r="G38" s="78">
        <f t="shared" si="22"/>
        <v>12.570020975279851</v>
      </c>
      <c r="H38" s="78">
        <f t="shared" si="22"/>
        <v>12.457110470103569</v>
      </c>
      <c r="I38" s="78">
        <f t="shared" si="22"/>
        <v>9.9487554013471033</v>
      </c>
      <c r="J38" s="78">
        <f t="shared" si="22"/>
        <v>6.1150935062745804</v>
      </c>
      <c r="K38" s="78">
        <f t="shared" si="22"/>
        <v>-0.60085680108094308</v>
      </c>
      <c r="L38" s="78">
        <f t="shared" si="22"/>
        <v>2.6619047307643768</v>
      </c>
      <c r="M38" s="78">
        <f t="shared" si="22"/>
        <v>-0.12011906837929993</v>
      </c>
      <c r="N38" s="78">
        <f t="shared" si="22"/>
        <v>0.24258497225184783</v>
      </c>
      <c r="O38" s="78">
        <f t="shared" si="22"/>
        <v>1.7931926743808739</v>
      </c>
      <c r="P38" s="68"/>
      <c r="Q38" s="68"/>
      <c r="R38" s="68"/>
    </row>
    <row r="39" spans="3:18" ht="15"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68"/>
      <c r="Q39" s="68"/>
      <c r="R39" s="68"/>
    </row>
    <row r="40" spans="3:18" ht="18">
      <c r="C40" s="72"/>
      <c r="D40" s="69" t="s">
        <v>83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68"/>
      <c r="Q40" s="68"/>
      <c r="R40" s="68"/>
    </row>
    <row r="41" spans="3:18" ht="15.75">
      <c r="C41" s="59" t="s">
        <v>77</v>
      </c>
      <c r="D41" s="76">
        <v>124.22000000000001</v>
      </c>
      <c r="E41" s="76">
        <v>128.44666666666669</v>
      </c>
      <c r="F41" s="76">
        <v>131.99833333333333</v>
      </c>
      <c r="G41" s="76">
        <v>132.93833333333333</v>
      </c>
      <c r="H41" s="76">
        <v>130.69333333333333</v>
      </c>
      <c r="I41" s="76">
        <v>129.36999999999998</v>
      </c>
      <c r="J41" s="76">
        <v>130.29166666666666</v>
      </c>
      <c r="K41" s="76">
        <v>130.97499999999999</v>
      </c>
      <c r="L41" s="76">
        <v>131.05833333333331</v>
      </c>
      <c r="M41" s="76">
        <v>129.31666666666669</v>
      </c>
      <c r="N41" s="76">
        <v>129.52999999999997</v>
      </c>
      <c r="O41" s="76">
        <v>131.52666666666667</v>
      </c>
      <c r="P41" s="68"/>
      <c r="Q41" s="68"/>
      <c r="R41" s="68"/>
    </row>
    <row r="42" spans="3:18" ht="15">
      <c r="P42" s="68"/>
      <c r="Q42" s="68"/>
      <c r="R42" s="68"/>
    </row>
    <row r="43" spans="3:18" ht="18">
      <c r="C43" s="72"/>
      <c r="D43" s="69" t="s">
        <v>86</v>
      </c>
      <c r="E43" s="72"/>
      <c r="F43" s="72"/>
      <c r="H43" s="72"/>
      <c r="I43" s="72"/>
      <c r="J43" s="72"/>
      <c r="K43" s="72"/>
      <c r="L43" s="72"/>
      <c r="M43" s="72"/>
      <c r="N43" s="72"/>
      <c r="O43" s="72"/>
      <c r="P43" s="68"/>
      <c r="Q43" s="68"/>
      <c r="R43" s="68"/>
    </row>
    <row r="44" spans="3:18" ht="15.75">
      <c r="D44" s="80" t="s">
        <v>0</v>
      </c>
      <c r="E44" s="80" t="s">
        <v>1</v>
      </c>
      <c r="F44" s="81" t="s">
        <v>2</v>
      </c>
      <c r="G44" s="80" t="s">
        <v>3</v>
      </c>
      <c r="H44" s="80" t="s">
        <v>4</v>
      </c>
      <c r="I44" s="81" t="s">
        <v>5</v>
      </c>
      <c r="J44" s="80" t="s">
        <v>6</v>
      </c>
      <c r="K44" s="80" t="s">
        <v>7</v>
      </c>
      <c r="L44" s="81" t="s">
        <v>8</v>
      </c>
      <c r="M44" s="80" t="s">
        <v>9</v>
      </c>
      <c r="N44" s="80" t="s">
        <v>10</v>
      </c>
      <c r="O44" s="81" t="s">
        <v>11</v>
      </c>
      <c r="P44" s="68"/>
      <c r="Q44" s="68"/>
      <c r="R44" s="68"/>
    </row>
    <row r="45" spans="3:18" ht="15.75">
      <c r="C45" s="70">
        <v>2004</v>
      </c>
      <c r="D45" s="75">
        <v>1.2824999999999989</v>
      </c>
      <c r="E45" s="75">
        <v>4.1212499999999892</v>
      </c>
      <c r="F45" s="75">
        <v>0.16400000000000148</v>
      </c>
      <c r="G45" s="75">
        <v>2.3566666666666691</v>
      </c>
      <c r="H45" s="75">
        <v>1.125</v>
      </c>
      <c r="I45" s="75">
        <v>4.3287499999999994</v>
      </c>
      <c r="J45" s="75">
        <v>5.0049999999999955</v>
      </c>
      <c r="K45" s="75">
        <v>1.8062500000000057</v>
      </c>
      <c r="L45" s="75">
        <v>-1.5912500000000023</v>
      </c>
      <c r="M45" s="75">
        <v>-2.4266666666666765</v>
      </c>
      <c r="N45" s="75">
        <v>-6.352499999999992</v>
      </c>
      <c r="O45" s="75">
        <v>-4.1500000000000057</v>
      </c>
      <c r="P45" s="68"/>
      <c r="Q45" s="68"/>
      <c r="R45" s="68"/>
    </row>
    <row r="46" spans="3:18" ht="15.75">
      <c r="C46" s="70">
        <v>2005</v>
      </c>
      <c r="D46" s="75">
        <v>-1.309749999999994</v>
      </c>
      <c r="E46" s="75">
        <v>5.6438026315789358</v>
      </c>
      <c r="F46" s="75">
        <v>3.5294545454545272</v>
      </c>
      <c r="G46" s="75">
        <v>7.0738095238095156</v>
      </c>
      <c r="H46" s="75">
        <v>15.074523809523797</v>
      </c>
      <c r="I46" s="75">
        <v>-0.75136363636364933</v>
      </c>
      <c r="J46" s="75">
        <v>-3.0162499999999994</v>
      </c>
      <c r="K46" s="75">
        <v>-1.6530434782608694</v>
      </c>
      <c r="L46" s="75">
        <v>0.33071428571429351</v>
      </c>
      <c r="M46" s="75">
        <v>-3.2099404761904538</v>
      </c>
      <c r="N46" s="75">
        <v>-4.4493333333332998</v>
      </c>
      <c r="O46" s="75">
        <v>-4.1850000000000023</v>
      </c>
      <c r="P46" s="68"/>
      <c r="Q46" s="68"/>
      <c r="R46" s="68"/>
    </row>
    <row r="47" spans="3:18" ht="15.75">
      <c r="C47" s="70">
        <v>2006</v>
      </c>
      <c r="D47" s="75">
        <v>-0.86725000000001273</v>
      </c>
      <c r="E47" s="75">
        <v>1.9821710526315712</v>
      </c>
      <c r="F47" s="75">
        <v>1.8566521739130479</v>
      </c>
      <c r="G47" s="75">
        <v>1.9546710526315962</v>
      </c>
      <c r="H47" s="75">
        <v>4.0370000000000061</v>
      </c>
      <c r="I47" s="75">
        <v>-0.26000000000000512</v>
      </c>
      <c r="J47" s="75">
        <v>-3.0450000000000017</v>
      </c>
      <c r="K47" s="75">
        <v>0.66500000000000625</v>
      </c>
      <c r="L47" s="75">
        <v>-2.8962499999999949</v>
      </c>
      <c r="M47" s="75">
        <v>-2.6687499999999886</v>
      </c>
      <c r="N47" s="75">
        <v>-6.1850000000000023</v>
      </c>
      <c r="O47" s="75">
        <v>-10.721666666666664</v>
      </c>
      <c r="P47" s="68"/>
      <c r="Q47" s="68"/>
      <c r="R47" s="68"/>
    </row>
    <row r="48" spans="3:18" ht="15.75">
      <c r="C48" s="70">
        <v>2007</v>
      </c>
      <c r="D48" s="75">
        <v>-3.3799999999999955</v>
      </c>
      <c r="E48" s="75">
        <v>-2.9599999999999937</v>
      </c>
      <c r="F48" s="75">
        <v>-5.5300000000000011</v>
      </c>
      <c r="G48" s="75">
        <v>-7.2799999999999869</v>
      </c>
      <c r="H48" s="75">
        <v>-1.3299999999999983</v>
      </c>
      <c r="I48" s="75">
        <v>-1.4300000000000068</v>
      </c>
      <c r="J48" s="75">
        <v>-7.4899999999999949</v>
      </c>
      <c r="K48" s="75">
        <v>-4.519999999999996</v>
      </c>
      <c r="L48" s="75">
        <v>0.10999999999999943</v>
      </c>
      <c r="M48" s="75">
        <v>-4.25</v>
      </c>
      <c r="N48" s="75">
        <v>-8.9699999999999989</v>
      </c>
      <c r="O48" s="75">
        <v>-6.0200000000000102</v>
      </c>
      <c r="P48" s="68"/>
      <c r="Q48" s="68"/>
      <c r="R48" s="68"/>
    </row>
    <row r="49" spans="3:18" ht="15.75">
      <c r="C49" s="70">
        <v>2008</v>
      </c>
      <c r="D49" s="75">
        <v>-3.2999999999999972</v>
      </c>
      <c r="E49" s="75">
        <v>-4.0499999999999972</v>
      </c>
      <c r="F49" s="75">
        <v>-0.10999999999999943</v>
      </c>
      <c r="G49" s="75">
        <v>-2.0799999999999983</v>
      </c>
      <c r="H49" s="75">
        <v>1.1800000000000068</v>
      </c>
      <c r="I49" s="75">
        <v>-1.1299999999999955</v>
      </c>
      <c r="J49" s="75" t="s">
        <v>12</v>
      </c>
      <c r="K49" s="75">
        <v>-6.2400000000000091</v>
      </c>
      <c r="L49" s="75">
        <v>-1.0900000000000034</v>
      </c>
      <c r="M49" s="75">
        <v>-6.6299999999999955</v>
      </c>
      <c r="N49" s="75">
        <v>-8.8000000000000114</v>
      </c>
      <c r="O49" s="75">
        <v>-7.1899999999999977</v>
      </c>
      <c r="P49" s="68"/>
      <c r="Q49" s="68"/>
      <c r="R49" s="68"/>
    </row>
    <row r="50" spans="3:18" ht="15.75">
      <c r="C50" s="70">
        <v>2009</v>
      </c>
      <c r="D50" s="75">
        <v>-1.8799999999999955</v>
      </c>
      <c r="E50" s="75">
        <v>0.20999999999999375</v>
      </c>
      <c r="F50" s="75">
        <v>0.5899999999999892</v>
      </c>
      <c r="G50" s="75">
        <v>1.1500000000000057</v>
      </c>
      <c r="H50" s="75">
        <v>1.6500000000000057</v>
      </c>
      <c r="I50" s="75">
        <v>-5.6200000000000045</v>
      </c>
      <c r="J50" s="75">
        <v>-0.85999999999999943</v>
      </c>
      <c r="K50" s="75">
        <v>-3.5599999999999881</v>
      </c>
      <c r="L50" s="75">
        <v>-1.5899999999999892</v>
      </c>
      <c r="M50" s="75">
        <v>-3.4699999999999989</v>
      </c>
      <c r="N50" s="75">
        <v>-3.8762499237060553</v>
      </c>
      <c r="O50" s="75">
        <v>-2.9465905623002442</v>
      </c>
      <c r="P50" s="68"/>
      <c r="Q50" s="68"/>
      <c r="R50" s="68"/>
    </row>
    <row r="51" spans="3:18" ht="15.75">
      <c r="C51" s="70">
        <v>2010</v>
      </c>
      <c r="D51" s="75">
        <v>-3.0342116506476202</v>
      </c>
      <c r="E51" s="75">
        <v>-1.4176310970908759</v>
      </c>
      <c r="F51" s="75">
        <v>-3.6521540102754102E-2</v>
      </c>
      <c r="G51" s="75">
        <v>-9.2500416148794784E-2</v>
      </c>
      <c r="H51" s="75">
        <v>4.805249481201173</v>
      </c>
      <c r="I51" s="75">
        <v>2.6093181124600449</v>
      </c>
      <c r="J51" s="75">
        <v>-3.6147621227446081</v>
      </c>
      <c r="K51" s="75">
        <v>-0.53295412930575026</v>
      </c>
      <c r="L51" s="75">
        <v>0.24928549630301688</v>
      </c>
      <c r="M51" s="75">
        <v>-2.9054763357979994</v>
      </c>
      <c r="N51" s="75">
        <v>-5.1735719371977211</v>
      </c>
      <c r="O51" s="75">
        <v>-6.0552273837002843</v>
      </c>
      <c r="P51" s="68"/>
      <c r="Q51" s="68"/>
      <c r="R51" s="68"/>
    </row>
    <row r="52" spans="3:18" ht="15.75">
      <c r="C52" s="77" t="s">
        <v>81</v>
      </c>
      <c r="D52" s="78">
        <f>AVERAGE(D45:D51)</f>
        <v>-1.7841016643782308</v>
      </c>
      <c r="E52" s="78">
        <f t="shared" ref="E52" si="23">AVERAGE(E45:E51)</f>
        <v>0.50422751244566044</v>
      </c>
      <c r="F52" s="78">
        <f t="shared" ref="F52" si="24">AVERAGE(F45:F51)</f>
        <v>6.6226454180687302E-2</v>
      </c>
      <c r="G52" s="78">
        <f t="shared" ref="G52" si="25">AVERAGE(G45:G51)</f>
        <v>0.44037811813700095</v>
      </c>
      <c r="H52" s="78">
        <f t="shared" ref="H52" si="26">AVERAGE(H45:H51)</f>
        <v>3.7916818986749985</v>
      </c>
      <c r="I52" s="78">
        <f t="shared" ref="I52" si="27">AVERAGE(I45:I51)</f>
        <v>-0.32189936055765955</v>
      </c>
      <c r="J52" s="78">
        <f t="shared" ref="J52" si="28">AVERAGE(J45:J51)</f>
        <v>-2.1701686871241015</v>
      </c>
      <c r="K52" s="78">
        <f t="shared" ref="K52" si="29">AVERAGE(K45:K51)</f>
        <v>-2.004963943938086</v>
      </c>
      <c r="L52" s="78">
        <f t="shared" ref="L52" si="30">AVERAGE(L45:L51)</f>
        <v>-0.92535717399752571</v>
      </c>
      <c r="M52" s="78">
        <f t="shared" ref="M52" si="31">AVERAGE(M45:M51)</f>
        <v>-3.6515476398078732</v>
      </c>
      <c r="N52" s="78">
        <f t="shared" ref="N52" si="32">AVERAGE(N45:N51)</f>
        <v>-6.2580935991767257</v>
      </c>
      <c r="O52" s="78">
        <f t="shared" ref="O52" si="33">AVERAGE(O45:O51)</f>
        <v>-5.8954978018096016</v>
      </c>
      <c r="P52" s="68"/>
      <c r="Q52" s="68"/>
      <c r="R52" s="68"/>
    </row>
    <row r="53" spans="3:18" ht="15">
      <c r="Q53" s="68"/>
      <c r="R53" s="68"/>
    </row>
    <row r="54" spans="3:18" ht="15">
      <c r="Q54" s="68"/>
      <c r="R54" s="68"/>
    </row>
    <row r="55" spans="3:18" ht="15">
      <c r="Q55" s="68"/>
      <c r="R55" s="68"/>
    </row>
    <row r="56" spans="3:18" ht="15">
      <c r="Q56" s="68"/>
      <c r="R56" s="68"/>
    </row>
    <row r="57" spans="3:18" ht="15">
      <c r="Q57" s="68"/>
      <c r="R57" s="68"/>
    </row>
    <row r="58" spans="3:18" ht="15">
      <c r="Q58" s="68"/>
      <c r="R58" s="68"/>
    </row>
    <row r="59" spans="3:18" ht="15">
      <c r="P59" s="68"/>
      <c r="Q59" s="68"/>
      <c r="R59" s="68"/>
    </row>
    <row r="60" spans="3:18" ht="15">
      <c r="P60" s="68"/>
      <c r="Q60" s="68"/>
      <c r="R60" s="68"/>
    </row>
    <row r="61" spans="3:18" ht="15">
      <c r="P61" s="68"/>
      <c r="Q61" s="68"/>
      <c r="R61" s="68"/>
    </row>
  </sheetData>
  <mergeCells count="1">
    <mergeCell ref="D28:O28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PalisadeFitLinks</vt:lpstr>
      <vt:lpstr>UpdatingNotes</vt:lpstr>
      <vt:lpstr>Cash-Futures</vt:lpstr>
      <vt:lpstr>Steer Basis</vt:lpstr>
      <vt:lpstr>Heifer Basis</vt:lpstr>
      <vt:lpstr>Sheet1</vt:lpstr>
      <vt:lpstr>Sheet2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Griffith</dc:creator>
  <cp:lastModifiedBy>Duane</cp:lastModifiedBy>
  <cp:lastPrinted>2010-12-29T21:49:08Z</cp:lastPrinted>
  <dcterms:created xsi:type="dcterms:W3CDTF">2000-02-07T22:14:09Z</dcterms:created>
  <dcterms:modified xsi:type="dcterms:W3CDTF">2015-02-11T03:37:46Z</dcterms:modified>
</cp:coreProperties>
</file>